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C:\Users\Arijit\Documents\WorkDocs\Marketing Campaigns\Induction\"/>
    </mc:Choice>
  </mc:AlternateContent>
  <xr:revisionPtr revIDLastSave="0" documentId="13_ncr:1_{A3FD1D51-3110-4900-8ED5-0EAF18FFB91E}" xr6:coauthVersionLast="47" xr6:coauthVersionMax="47" xr10:uidLastSave="{00000000-0000-0000-0000-000000000000}"/>
  <bookViews>
    <workbookView xWindow="-120" yWindow="-120" windowWidth="29040" windowHeight="16440" xr2:uid="{B46DC2B6-7A76-4CE2-A4AB-85890C24CF87}"/>
  </bookViews>
  <sheets>
    <sheet name="Start Here" sheetId="7" r:id="rId1"/>
    <sheet name="ICE Cube Content Planning" sheetId="2" r:id="rId2"/>
    <sheet name="ICE Cube Communication Planning" sheetId="3" r:id="rId3"/>
    <sheet name="Master Tables" sheetId="4" r:id="rId4"/>
    <sheet name="Plan Summary" sheetId="6" r:id="rId5"/>
    <sheet name="Detailed Plan"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9" i="3" l="1"/>
  <c r="T69" i="3"/>
  <c r="S69" i="3"/>
  <c r="U36" i="3"/>
  <c r="T36" i="3"/>
  <c r="S36" i="3"/>
  <c r="U25" i="3"/>
  <c r="T25" i="3"/>
  <c r="S25" i="3"/>
  <c r="U14" i="3"/>
  <c r="T14" i="3"/>
  <c r="S14" i="3"/>
  <c r="C92" i="3"/>
  <c r="C81" i="3"/>
  <c r="C70" i="3"/>
  <c r="C60" i="3"/>
  <c r="C59" i="3"/>
  <c r="C49" i="3"/>
  <c r="C48" i="3"/>
  <c r="C38" i="3"/>
  <c r="C37" i="3"/>
  <c r="C27" i="3"/>
  <c r="C26" i="3"/>
  <c r="C16" i="3"/>
  <c r="C15" i="3"/>
  <c r="C4" i="3"/>
  <c r="AB69" i="3"/>
  <c r="AA69" i="3"/>
  <c r="Z69" i="3"/>
  <c r="AB36" i="3"/>
  <c r="AA36" i="3"/>
  <c r="Z36" i="3"/>
  <c r="AB25" i="3"/>
  <c r="AA25" i="3"/>
  <c r="Z25" i="3"/>
  <c r="AB14" i="3"/>
  <c r="AA14" i="3"/>
  <c r="Z14" i="3"/>
  <c r="X69" i="3"/>
  <c r="W69" i="3"/>
  <c r="V69" i="3"/>
  <c r="X36" i="3"/>
  <c r="W36" i="3"/>
  <c r="V36" i="3"/>
  <c r="X25" i="3"/>
  <c r="W25" i="3"/>
  <c r="V25" i="3"/>
  <c r="X14" i="3"/>
  <c r="W14" i="3"/>
  <c r="V14" i="3"/>
  <c r="P14" i="3"/>
  <c r="Q14" i="3"/>
  <c r="R14" i="3"/>
  <c r="P25" i="3"/>
  <c r="Q25" i="3"/>
  <c r="R25" i="3"/>
  <c r="P36" i="3"/>
  <c r="Q36" i="3"/>
  <c r="R36" i="3"/>
  <c r="P69" i="3"/>
  <c r="Q69" i="3"/>
  <c r="R69" i="3"/>
  <c r="O69" i="3"/>
  <c r="N69" i="3"/>
  <c r="M69" i="3"/>
  <c r="O36" i="3"/>
  <c r="N36" i="3"/>
  <c r="M36" i="3"/>
  <c r="O25" i="3"/>
  <c r="N25" i="3"/>
  <c r="M25" i="3"/>
  <c r="O16" i="3"/>
  <c r="N16" i="3"/>
  <c r="O14" i="3"/>
  <c r="N14" i="3"/>
  <c r="M14" i="3"/>
  <c r="O4" i="3" l="1"/>
  <c r="O15" i="3"/>
  <c r="M16" i="3"/>
  <c r="N26" i="3"/>
  <c r="M27" i="3"/>
  <c r="O37" i="3"/>
  <c r="O38" i="3"/>
  <c r="M37" i="3"/>
  <c r="M38" i="3"/>
  <c r="N38" i="3"/>
  <c r="N37" i="3"/>
  <c r="N27" i="3"/>
  <c r="M26" i="3"/>
  <c r="O26" i="3"/>
  <c r="O27" i="3"/>
  <c r="M15" i="3"/>
  <c r="N15" i="3"/>
  <c r="M4" i="3"/>
  <c r="N4" i="3"/>
  <c r="P16" i="3"/>
  <c r="Q16" i="3"/>
  <c r="R16" i="3"/>
  <c r="U16" i="3" s="1"/>
  <c r="C101" i="3"/>
  <c r="C100" i="3"/>
  <c r="C99" i="3"/>
  <c r="C98" i="3"/>
  <c r="C97" i="3"/>
  <c r="C96" i="3"/>
  <c r="C95" i="3"/>
  <c r="C94" i="3"/>
  <c r="C93" i="3"/>
  <c r="C91" i="3"/>
  <c r="C90" i="3"/>
  <c r="C89" i="3"/>
  <c r="C88" i="3"/>
  <c r="C87" i="3"/>
  <c r="C86" i="3"/>
  <c r="C85" i="3"/>
  <c r="C84" i="3"/>
  <c r="C83" i="3"/>
  <c r="C82" i="3"/>
  <c r="C80" i="3"/>
  <c r="C79" i="3"/>
  <c r="C78" i="3"/>
  <c r="C77" i="3"/>
  <c r="C76" i="3"/>
  <c r="C75" i="3"/>
  <c r="C74" i="3"/>
  <c r="C73" i="3"/>
  <c r="C72" i="3"/>
  <c r="C71" i="3"/>
  <c r="C68" i="3"/>
  <c r="C67" i="3"/>
  <c r="C66" i="3"/>
  <c r="C65" i="3"/>
  <c r="C64" i="3"/>
  <c r="C63" i="3"/>
  <c r="C62" i="3"/>
  <c r="C61" i="3"/>
  <c r="C58" i="3"/>
  <c r="C57" i="3"/>
  <c r="C56" i="3"/>
  <c r="C55" i="3"/>
  <c r="C54" i="3"/>
  <c r="C53" i="3"/>
  <c r="C52" i="3"/>
  <c r="C51" i="3"/>
  <c r="C50" i="3"/>
  <c r="C47" i="3"/>
  <c r="C46" i="3"/>
  <c r="C45" i="3"/>
  <c r="C44" i="3"/>
  <c r="C43" i="3"/>
  <c r="C42" i="3"/>
  <c r="C41" i="3"/>
  <c r="C40" i="3"/>
  <c r="C39" i="3"/>
  <c r="C35" i="3"/>
  <c r="C34" i="3"/>
  <c r="C33" i="3"/>
  <c r="C32" i="3"/>
  <c r="C31" i="3"/>
  <c r="C30" i="3"/>
  <c r="C29" i="3"/>
  <c r="C28" i="3"/>
  <c r="C24" i="3"/>
  <c r="C23" i="3"/>
  <c r="C22" i="3"/>
  <c r="C21" i="3"/>
  <c r="C20" i="3"/>
  <c r="C19" i="3"/>
  <c r="C18" i="3"/>
  <c r="C17" i="3"/>
  <c r="C13" i="3"/>
  <c r="C12" i="3"/>
  <c r="C11" i="3"/>
  <c r="C10" i="3"/>
  <c r="C9" i="3"/>
  <c r="C8" i="3"/>
  <c r="C7" i="3"/>
  <c r="C6" i="3"/>
  <c r="C5" i="3"/>
  <c r="B5" i="3"/>
  <c r="B6" i="3" s="1"/>
  <c r="B7" i="3" s="1"/>
  <c r="B8" i="3" s="1"/>
  <c r="B9" i="3" s="1"/>
  <c r="B10" i="3" s="1"/>
  <c r="B11" i="3" s="1"/>
  <c r="B12" i="3" s="1"/>
  <c r="B13" i="3" s="1"/>
  <c r="U5" i="3" l="1"/>
  <c r="T5" i="3"/>
  <c r="S5" i="3"/>
  <c r="U6" i="3"/>
  <c r="T6" i="3"/>
  <c r="S6" i="3"/>
  <c r="U7" i="3"/>
  <c r="T7" i="3"/>
  <c r="S7" i="3"/>
  <c r="U8" i="3"/>
  <c r="T8" i="3"/>
  <c r="S8" i="3"/>
  <c r="U9" i="3"/>
  <c r="T9" i="3"/>
  <c r="S9" i="3"/>
  <c r="U10" i="3"/>
  <c r="T10" i="3"/>
  <c r="S10" i="3"/>
  <c r="U11" i="3"/>
  <c r="T11" i="3"/>
  <c r="S11" i="3"/>
  <c r="U12" i="3"/>
  <c r="T12" i="3"/>
  <c r="S12" i="3"/>
  <c r="U13" i="3"/>
  <c r="T13" i="3"/>
  <c r="S13" i="3"/>
  <c r="U17" i="3"/>
  <c r="T17" i="3"/>
  <c r="S17" i="3"/>
  <c r="U18" i="3"/>
  <c r="T18" i="3"/>
  <c r="S18" i="3"/>
  <c r="U19" i="3"/>
  <c r="T19" i="3"/>
  <c r="S19" i="3"/>
  <c r="U20" i="3"/>
  <c r="T20" i="3"/>
  <c r="S20" i="3"/>
  <c r="U21" i="3"/>
  <c r="T21" i="3"/>
  <c r="S21" i="3"/>
  <c r="U22" i="3"/>
  <c r="T22" i="3"/>
  <c r="S22" i="3"/>
  <c r="U23" i="3"/>
  <c r="T23" i="3"/>
  <c r="S23" i="3"/>
  <c r="U24" i="3"/>
  <c r="T24" i="3"/>
  <c r="S24" i="3"/>
  <c r="U28" i="3"/>
  <c r="T28" i="3"/>
  <c r="S28" i="3"/>
  <c r="U29" i="3"/>
  <c r="T29" i="3"/>
  <c r="S29" i="3"/>
  <c r="U30" i="3"/>
  <c r="T30" i="3"/>
  <c r="S30" i="3"/>
  <c r="U31" i="3"/>
  <c r="T31" i="3"/>
  <c r="S31" i="3"/>
  <c r="U32" i="3"/>
  <c r="T32" i="3"/>
  <c r="S32" i="3"/>
  <c r="U33" i="3"/>
  <c r="T33" i="3"/>
  <c r="S33" i="3"/>
  <c r="U34" i="3"/>
  <c r="T34" i="3"/>
  <c r="S34" i="3"/>
  <c r="U35" i="3"/>
  <c r="T35" i="3"/>
  <c r="S35" i="3"/>
  <c r="U39" i="3"/>
  <c r="T39" i="3"/>
  <c r="S39" i="3"/>
  <c r="U40" i="3"/>
  <c r="T40" i="3"/>
  <c r="S40" i="3"/>
  <c r="U41" i="3"/>
  <c r="T41" i="3"/>
  <c r="S41" i="3"/>
  <c r="U42" i="3"/>
  <c r="T42" i="3"/>
  <c r="S42" i="3"/>
  <c r="U43" i="3"/>
  <c r="T43" i="3"/>
  <c r="S43" i="3"/>
  <c r="U44" i="3"/>
  <c r="T44" i="3"/>
  <c r="S44" i="3"/>
  <c r="U45" i="3"/>
  <c r="T45" i="3"/>
  <c r="S45" i="3"/>
  <c r="U46" i="3"/>
  <c r="T46" i="3"/>
  <c r="S46" i="3"/>
  <c r="U47" i="3"/>
  <c r="T47" i="3"/>
  <c r="S47" i="3"/>
  <c r="U50" i="3"/>
  <c r="T50" i="3"/>
  <c r="S50" i="3"/>
  <c r="U51" i="3"/>
  <c r="T51" i="3"/>
  <c r="S51" i="3"/>
  <c r="U52" i="3"/>
  <c r="T52" i="3"/>
  <c r="S52" i="3"/>
  <c r="U53" i="3"/>
  <c r="T53" i="3"/>
  <c r="S53" i="3"/>
  <c r="U54" i="3"/>
  <c r="T54" i="3"/>
  <c r="S54" i="3"/>
  <c r="U55" i="3"/>
  <c r="T55" i="3"/>
  <c r="S55" i="3"/>
  <c r="U56" i="3"/>
  <c r="T56" i="3"/>
  <c r="S56" i="3"/>
  <c r="U57" i="3"/>
  <c r="T57" i="3"/>
  <c r="S57" i="3"/>
  <c r="U58" i="3"/>
  <c r="T58" i="3"/>
  <c r="S58" i="3"/>
  <c r="U61" i="3"/>
  <c r="T61" i="3"/>
  <c r="S61" i="3"/>
  <c r="U62" i="3"/>
  <c r="T62" i="3"/>
  <c r="S62" i="3"/>
  <c r="U63" i="3"/>
  <c r="T63" i="3"/>
  <c r="S63" i="3"/>
  <c r="U64" i="3"/>
  <c r="T64" i="3"/>
  <c r="S64" i="3"/>
  <c r="U65" i="3"/>
  <c r="T65" i="3"/>
  <c r="S65" i="3"/>
  <c r="U66" i="3"/>
  <c r="T66" i="3"/>
  <c r="S66" i="3"/>
  <c r="U67" i="3"/>
  <c r="T67" i="3"/>
  <c r="S67" i="3"/>
  <c r="U68" i="3"/>
  <c r="T68" i="3"/>
  <c r="S68" i="3"/>
  <c r="U71" i="3"/>
  <c r="T71" i="3"/>
  <c r="S71" i="3"/>
  <c r="U72" i="3"/>
  <c r="T72" i="3"/>
  <c r="S72" i="3"/>
  <c r="U73" i="3"/>
  <c r="T73" i="3"/>
  <c r="S73" i="3"/>
  <c r="U74" i="3"/>
  <c r="T74" i="3"/>
  <c r="S74" i="3"/>
  <c r="U75" i="3"/>
  <c r="T75" i="3"/>
  <c r="S75" i="3"/>
  <c r="U76" i="3"/>
  <c r="T76" i="3"/>
  <c r="S76" i="3"/>
  <c r="U77" i="3"/>
  <c r="T77" i="3"/>
  <c r="S77" i="3"/>
  <c r="U78" i="3"/>
  <c r="T78" i="3"/>
  <c r="S78" i="3"/>
  <c r="U79" i="3"/>
  <c r="T79" i="3"/>
  <c r="S79" i="3"/>
  <c r="U80" i="3"/>
  <c r="T80" i="3"/>
  <c r="S80" i="3"/>
  <c r="U82" i="3"/>
  <c r="T82" i="3"/>
  <c r="S82" i="3"/>
  <c r="U83" i="3"/>
  <c r="T83" i="3"/>
  <c r="S83" i="3"/>
  <c r="U84" i="3"/>
  <c r="T84" i="3"/>
  <c r="S84" i="3"/>
  <c r="U85" i="3"/>
  <c r="T85" i="3"/>
  <c r="S85" i="3"/>
  <c r="U86" i="3"/>
  <c r="T86" i="3"/>
  <c r="S86" i="3"/>
  <c r="U87" i="3"/>
  <c r="T87" i="3"/>
  <c r="S87" i="3"/>
  <c r="U88" i="3"/>
  <c r="T88" i="3"/>
  <c r="S88" i="3"/>
  <c r="U89" i="3"/>
  <c r="T89" i="3"/>
  <c r="S89" i="3"/>
  <c r="U90" i="3"/>
  <c r="T90" i="3"/>
  <c r="S90" i="3"/>
  <c r="U91" i="3"/>
  <c r="T91" i="3"/>
  <c r="S91" i="3"/>
  <c r="U93" i="3"/>
  <c r="T93" i="3"/>
  <c r="S93" i="3"/>
  <c r="U94" i="3"/>
  <c r="T94" i="3"/>
  <c r="S94" i="3"/>
  <c r="U95" i="3"/>
  <c r="T95" i="3"/>
  <c r="S95" i="3"/>
  <c r="U96" i="3"/>
  <c r="T96" i="3"/>
  <c r="S96" i="3"/>
  <c r="U97" i="3"/>
  <c r="T97" i="3"/>
  <c r="S97" i="3"/>
  <c r="U98" i="3"/>
  <c r="T98" i="3"/>
  <c r="S98" i="3"/>
  <c r="U99" i="3"/>
  <c r="T99" i="3"/>
  <c r="S99" i="3"/>
  <c r="U100" i="3"/>
  <c r="T100" i="3"/>
  <c r="S100" i="3"/>
  <c r="U101" i="3"/>
  <c r="T101" i="3"/>
  <c r="S101" i="3"/>
  <c r="T16" i="3"/>
  <c r="S16" i="3"/>
  <c r="Q27" i="3"/>
  <c r="P26" i="3"/>
  <c r="R38" i="3"/>
  <c r="P38" i="3"/>
  <c r="Q38" i="3"/>
  <c r="T38" i="3" s="1"/>
  <c r="Q15" i="3"/>
  <c r="P27" i="3"/>
  <c r="R37" i="3"/>
  <c r="P37" i="3"/>
  <c r="Q37" i="3"/>
  <c r="T37" i="3" s="1"/>
  <c r="R27" i="3"/>
  <c r="U27" i="3" s="1"/>
  <c r="Q26" i="3"/>
  <c r="R26" i="3"/>
  <c r="U26" i="3" s="1"/>
  <c r="R15" i="3"/>
  <c r="P15" i="3"/>
  <c r="S15" i="3" s="1"/>
  <c r="Q4" i="3"/>
  <c r="P4" i="3"/>
  <c r="R4" i="3"/>
  <c r="U4" i="3" s="1"/>
  <c r="AB10" i="3"/>
  <c r="AA10" i="3"/>
  <c r="Z10" i="3"/>
  <c r="E11" i="5" s="1"/>
  <c r="V10" i="3"/>
  <c r="W10" i="3"/>
  <c r="X10" i="3"/>
  <c r="Z21" i="3"/>
  <c r="AB21" i="3"/>
  <c r="V21" i="3"/>
  <c r="W21" i="3"/>
  <c r="X21" i="3"/>
  <c r="AA21" i="3"/>
  <c r="AB32" i="3"/>
  <c r="AA32" i="3"/>
  <c r="Z32" i="3"/>
  <c r="E33" i="5" s="1"/>
  <c r="X32" i="3"/>
  <c r="W32" i="3"/>
  <c r="V32" i="3"/>
  <c r="AB43" i="3"/>
  <c r="AA43" i="3"/>
  <c r="Z43" i="3"/>
  <c r="G11" i="5" s="1"/>
  <c r="V43" i="3"/>
  <c r="X43" i="3"/>
  <c r="W43" i="3"/>
  <c r="AB53" i="3"/>
  <c r="AA53" i="3"/>
  <c r="Z53" i="3"/>
  <c r="G21" i="5" s="1"/>
  <c r="V53" i="3"/>
  <c r="X53" i="3"/>
  <c r="W53" i="3"/>
  <c r="AB63" i="3"/>
  <c r="AA63" i="3"/>
  <c r="Z63" i="3"/>
  <c r="G31" i="5" s="1"/>
  <c r="X63" i="3"/>
  <c r="V63" i="3"/>
  <c r="W63" i="3"/>
  <c r="W73" i="3"/>
  <c r="V73" i="3"/>
  <c r="AB73" i="3"/>
  <c r="AA73" i="3"/>
  <c r="Z73" i="3"/>
  <c r="I8" i="5" s="1"/>
  <c r="X73" i="3"/>
  <c r="W82" i="3"/>
  <c r="V82" i="3"/>
  <c r="AB82" i="3"/>
  <c r="AA82" i="3"/>
  <c r="X82" i="3"/>
  <c r="Z82" i="3"/>
  <c r="I17" i="5" s="1"/>
  <c r="W90" i="3"/>
  <c r="V90" i="3"/>
  <c r="AB90" i="3"/>
  <c r="AA90" i="3"/>
  <c r="Z90" i="3"/>
  <c r="I25" i="5" s="1"/>
  <c r="X90" i="3"/>
  <c r="W99" i="3"/>
  <c r="V99" i="3"/>
  <c r="AB99" i="3"/>
  <c r="AA99" i="3"/>
  <c r="Z99" i="3"/>
  <c r="I34" i="5" s="1"/>
  <c r="X99" i="3"/>
  <c r="AB9" i="3"/>
  <c r="Z9" i="3"/>
  <c r="X9" i="3"/>
  <c r="W9" i="3"/>
  <c r="V9" i="3"/>
  <c r="AA9" i="3"/>
  <c r="W62" i="3"/>
  <c r="AB62" i="3"/>
  <c r="AA62" i="3"/>
  <c r="Z62" i="3"/>
  <c r="G30" i="5" s="1"/>
  <c r="X62" i="3"/>
  <c r="V62" i="3"/>
  <c r="AB98" i="3"/>
  <c r="AA98" i="3"/>
  <c r="Z98" i="3"/>
  <c r="I33" i="5" s="1"/>
  <c r="X98" i="3"/>
  <c r="V98" i="3"/>
  <c r="W98" i="3"/>
  <c r="Z11" i="3"/>
  <c r="AB11" i="3"/>
  <c r="X11" i="3"/>
  <c r="W11" i="3"/>
  <c r="AA11" i="3"/>
  <c r="V11" i="3"/>
  <c r="AB22" i="3"/>
  <c r="AA22" i="3"/>
  <c r="Z22" i="3"/>
  <c r="E23" i="5" s="1"/>
  <c r="X22" i="3"/>
  <c r="W22" i="3"/>
  <c r="V22" i="3"/>
  <c r="AB33" i="3"/>
  <c r="AA33" i="3"/>
  <c r="Z33" i="3"/>
  <c r="E34" i="5" s="1"/>
  <c r="V33" i="3"/>
  <c r="X33" i="3"/>
  <c r="W33" i="3"/>
  <c r="W44" i="3"/>
  <c r="AB44" i="3"/>
  <c r="AA44" i="3"/>
  <c r="X44" i="3"/>
  <c r="V44" i="3"/>
  <c r="Z44" i="3"/>
  <c r="G12" i="5" s="1"/>
  <c r="W54" i="3"/>
  <c r="AB54" i="3"/>
  <c r="AA54" i="3"/>
  <c r="Z54" i="3"/>
  <c r="G22" i="5" s="1"/>
  <c r="X54" i="3"/>
  <c r="V54" i="3"/>
  <c r="W64" i="3"/>
  <c r="AB64" i="3"/>
  <c r="AA64" i="3"/>
  <c r="V64" i="3"/>
  <c r="Z64" i="3"/>
  <c r="G32" i="5" s="1"/>
  <c r="X64" i="3"/>
  <c r="V74" i="3"/>
  <c r="AB74" i="3"/>
  <c r="AA74" i="3"/>
  <c r="Z74" i="3"/>
  <c r="I9" i="5" s="1"/>
  <c r="X74" i="3"/>
  <c r="W74" i="3"/>
  <c r="V83" i="3"/>
  <c r="AB83" i="3"/>
  <c r="AA83" i="3"/>
  <c r="Z83" i="3"/>
  <c r="I18" i="5" s="1"/>
  <c r="X83" i="3"/>
  <c r="W83" i="3"/>
  <c r="V91" i="3"/>
  <c r="AB91" i="3"/>
  <c r="AA91" i="3"/>
  <c r="Z91" i="3"/>
  <c r="X91" i="3"/>
  <c r="W91" i="3"/>
  <c r="V100" i="3"/>
  <c r="AB100" i="3"/>
  <c r="AA100" i="3"/>
  <c r="Z100" i="3"/>
  <c r="I35" i="5" s="1"/>
  <c r="X100" i="3"/>
  <c r="W100" i="3"/>
  <c r="Z31" i="3"/>
  <c r="AB31" i="3"/>
  <c r="AA31" i="3"/>
  <c r="X31" i="3"/>
  <c r="W31" i="3"/>
  <c r="V31" i="3"/>
  <c r="AB72" i="3"/>
  <c r="AA72" i="3"/>
  <c r="Z72" i="3"/>
  <c r="I7" i="5" s="1"/>
  <c r="X72" i="3"/>
  <c r="V72" i="3"/>
  <c r="W72" i="3"/>
  <c r="AB12" i="3"/>
  <c r="AA12" i="3"/>
  <c r="X12" i="3"/>
  <c r="W12" i="3"/>
  <c r="V12" i="3"/>
  <c r="Z12" i="3"/>
  <c r="E13" i="5" s="1"/>
  <c r="V65" i="3"/>
  <c r="AB65" i="3"/>
  <c r="AA65" i="3"/>
  <c r="Z65" i="3"/>
  <c r="G33" i="5" s="1"/>
  <c r="X65" i="3"/>
  <c r="W65" i="3"/>
  <c r="AA101" i="3"/>
  <c r="Z101" i="3"/>
  <c r="X101" i="3"/>
  <c r="W101" i="3"/>
  <c r="V101" i="3"/>
  <c r="AB101" i="3"/>
  <c r="V45" i="3"/>
  <c r="AB45" i="3"/>
  <c r="AA45" i="3"/>
  <c r="Z45" i="3"/>
  <c r="G13" i="5" s="1"/>
  <c r="X45" i="3"/>
  <c r="W45" i="3"/>
  <c r="AA84" i="3"/>
  <c r="Z84" i="3"/>
  <c r="X84" i="3"/>
  <c r="W84" i="3"/>
  <c r="AB84" i="3"/>
  <c r="V84" i="3"/>
  <c r="AB24" i="3"/>
  <c r="AA24" i="3"/>
  <c r="V24" i="3"/>
  <c r="X24" i="3"/>
  <c r="Z24" i="3"/>
  <c r="E25" i="5" s="1"/>
  <c r="W24" i="3"/>
  <c r="AA46" i="3"/>
  <c r="Z46" i="3"/>
  <c r="V46" i="3"/>
  <c r="AB46" i="3"/>
  <c r="X46" i="3"/>
  <c r="W46" i="3"/>
  <c r="AA56" i="3"/>
  <c r="Z56" i="3"/>
  <c r="W56" i="3"/>
  <c r="V56" i="3"/>
  <c r="AB56" i="3"/>
  <c r="X56" i="3"/>
  <c r="AA66" i="3"/>
  <c r="Z66" i="3"/>
  <c r="W66" i="3"/>
  <c r="X66" i="3"/>
  <c r="AB66" i="3"/>
  <c r="V66" i="3"/>
  <c r="X76" i="3"/>
  <c r="V76" i="3"/>
  <c r="AB76" i="3"/>
  <c r="AA76" i="3"/>
  <c r="Z76" i="3"/>
  <c r="I11" i="5" s="1"/>
  <c r="W76" i="3"/>
  <c r="X85" i="3"/>
  <c r="V85" i="3"/>
  <c r="AB85" i="3"/>
  <c r="AA85" i="3"/>
  <c r="Z85" i="3"/>
  <c r="I20" i="5" s="1"/>
  <c r="W85" i="3"/>
  <c r="X94" i="3"/>
  <c r="V94" i="3"/>
  <c r="AB94" i="3"/>
  <c r="AA94" i="3"/>
  <c r="Z94" i="3"/>
  <c r="I29" i="5" s="1"/>
  <c r="W94" i="3"/>
  <c r="W52" i="3"/>
  <c r="AB52" i="3"/>
  <c r="AA52" i="3"/>
  <c r="Z52" i="3"/>
  <c r="G20" i="5" s="1"/>
  <c r="V52" i="3"/>
  <c r="X52" i="3"/>
  <c r="AB89" i="3"/>
  <c r="AA89" i="3"/>
  <c r="Z89" i="3"/>
  <c r="I24" i="5" s="1"/>
  <c r="X89" i="3"/>
  <c r="V89" i="3"/>
  <c r="W89" i="3"/>
  <c r="AB23" i="3"/>
  <c r="AA23" i="3"/>
  <c r="Z23" i="3"/>
  <c r="E24" i="5" s="1"/>
  <c r="X23" i="3"/>
  <c r="W23" i="3"/>
  <c r="V23" i="3"/>
  <c r="V55" i="3"/>
  <c r="AB55" i="3"/>
  <c r="AA55" i="3"/>
  <c r="Z55" i="3"/>
  <c r="G23" i="5" s="1"/>
  <c r="X55" i="3"/>
  <c r="W55" i="3"/>
  <c r="AA93" i="3"/>
  <c r="Z93" i="3"/>
  <c r="X93" i="3"/>
  <c r="W93" i="3"/>
  <c r="AB93" i="3"/>
  <c r="V93" i="3"/>
  <c r="AB13" i="3"/>
  <c r="AA13" i="3"/>
  <c r="Z13" i="3"/>
  <c r="E14" i="5" s="1"/>
  <c r="X13" i="3"/>
  <c r="V13" i="3"/>
  <c r="W13" i="3"/>
  <c r="AA6" i="3"/>
  <c r="AB6" i="3"/>
  <c r="Z6" i="3"/>
  <c r="E7" i="5" s="1"/>
  <c r="X6" i="3"/>
  <c r="W6" i="3"/>
  <c r="V6" i="3"/>
  <c r="AA28" i="3"/>
  <c r="Z28" i="3"/>
  <c r="AB28" i="3"/>
  <c r="X28" i="3"/>
  <c r="W28" i="3"/>
  <c r="V28" i="3"/>
  <c r="X47" i="3"/>
  <c r="V47" i="3"/>
  <c r="AB47" i="3"/>
  <c r="AA47" i="3"/>
  <c r="Z47" i="3"/>
  <c r="W47" i="3"/>
  <c r="X67" i="3"/>
  <c r="V67" i="3"/>
  <c r="AB67" i="3"/>
  <c r="AA67" i="3"/>
  <c r="Z67" i="3"/>
  <c r="G35" i="5" s="1"/>
  <c r="W67" i="3"/>
  <c r="AB86" i="3"/>
  <c r="AA86" i="3"/>
  <c r="Z86" i="3"/>
  <c r="I21" i="5" s="1"/>
  <c r="W86" i="3"/>
  <c r="X86" i="3"/>
  <c r="V86" i="3"/>
  <c r="AB95" i="3"/>
  <c r="AA95" i="3"/>
  <c r="Z95" i="3"/>
  <c r="I30" i="5" s="1"/>
  <c r="W95" i="3"/>
  <c r="X95" i="3"/>
  <c r="V95" i="3"/>
  <c r="AB42" i="3"/>
  <c r="AA42" i="3"/>
  <c r="Z42" i="3"/>
  <c r="G10" i="5" s="1"/>
  <c r="V42" i="3"/>
  <c r="X42" i="3"/>
  <c r="W42" i="3"/>
  <c r="AB80" i="3"/>
  <c r="AA80" i="3"/>
  <c r="Z80" i="3"/>
  <c r="X80" i="3"/>
  <c r="V80" i="3"/>
  <c r="W80" i="3"/>
  <c r="AB34" i="3"/>
  <c r="AA34" i="3"/>
  <c r="Z34" i="3"/>
  <c r="E35" i="5" s="1"/>
  <c r="X34" i="3"/>
  <c r="W34" i="3"/>
  <c r="V34" i="3"/>
  <c r="AA75" i="3"/>
  <c r="Z75" i="3"/>
  <c r="X75" i="3"/>
  <c r="W75" i="3"/>
  <c r="V75" i="3"/>
  <c r="AB75" i="3"/>
  <c r="AB5" i="3"/>
  <c r="Z5" i="3"/>
  <c r="AA5" i="3"/>
  <c r="X5" i="3"/>
  <c r="W5" i="3"/>
  <c r="V5" i="3"/>
  <c r="AB35" i="3"/>
  <c r="AA35" i="3"/>
  <c r="Z35" i="3"/>
  <c r="E36" i="5" s="1"/>
  <c r="W35" i="3"/>
  <c r="X35" i="3"/>
  <c r="V35" i="3"/>
  <c r="AB17" i="3"/>
  <c r="AA17" i="3"/>
  <c r="Z17" i="3"/>
  <c r="E18" i="5" s="1"/>
  <c r="X17" i="3"/>
  <c r="W17" i="3"/>
  <c r="V17" i="3"/>
  <c r="AB39" i="3"/>
  <c r="AA39" i="3"/>
  <c r="Z39" i="3"/>
  <c r="G7" i="5" s="1"/>
  <c r="X39" i="3"/>
  <c r="W39" i="3"/>
  <c r="V39" i="3"/>
  <c r="X57" i="3"/>
  <c r="V57" i="3"/>
  <c r="AB57" i="3"/>
  <c r="AA57" i="3"/>
  <c r="Z57" i="3"/>
  <c r="G25" i="5" s="1"/>
  <c r="W57" i="3"/>
  <c r="AB77" i="3"/>
  <c r="AA77" i="3"/>
  <c r="Z77" i="3"/>
  <c r="I12" i="5" s="1"/>
  <c r="W77" i="3"/>
  <c r="X77" i="3"/>
  <c r="V77" i="3"/>
  <c r="AB7" i="3"/>
  <c r="AA7" i="3"/>
  <c r="Z7" i="3"/>
  <c r="E8" i="5" s="1"/>
  <c r="W7" i="3"/>
  <c r="V7" i="3"/>
  <c r="X7" i="3"/>
  <c r="AA18" i="3"/>
  <c r="Z18" i="3"/>
  <c r="AB18" i="3"/>
  <c r="W18" i="3"/>
  <c r="V18" i="3"/>
  <c r="X18" i="3"/>
  <c r="AB29" i="3"/>
  <c r="AA29" i="3"/>
  <c r="Z29" i="3"/>
  <c r="E30" i="5" s="1"/>
  <c r="X29" i="3"/>
  <c r="W29" i="3"/>
  <c r="V29" i="3"/>
  <c r="AB40" i="3"/>
  <c r="AA40" i="3"/>
  <c r="Z40" i="3"/>
  <c r="G8" i="5" s="1"/>
  <c r="X40" i="3"/>
  <c r="W40" i="3"/>
  <c r="V40" i="3"/>
  <c r="AB50" i="3"/>
  <c r="AA50" i="3"/>
  <c r="Z50" i="3"/>
  <c r="G18" i="5" s="1"/>
  <c r="W50" i="3"/>
  <c r="X50" i="3"/>
  <c r="V50" i="3"/>
  <c r="AB58" i="3"/>
  <c r="AA58" i="3"/>
  <c r="Z58" i="3"/>
  <c r="W58" i="3"/>
  <c r="X58" i="3"/>
  <c r="V58" i="3"/>
  <c r="AB68" i="3"/>
  <c r="AA68" i="3"/>
  <c r="Z68" i="3"/>
  <c r="G36" i="5" s="1"/>
  <c r="W68" i="3"/>
  <c r="X68" i="3"/>
  <c r="V68" i="3"/>
  <c r="Z78" i="3"/>
  <c r="X78" i="3"/>
  <c r="W78" i="3"/>
  <c r="V78" i="3"/>
  <c r="AB78" i="3"/>
  <c r="AA78" i="3"/>
  <c r="Z87" i="3"/>
  <c r="X87" i="3"/>
  <c r="W87" i="3"/>
  <c r="V87" i="3"/>
  <c r="AB87" i="3"/>
  <c r="AA87" i="3"/>
  <c r="Z96" i="3"/>
  <c r="X96" i="3"/>
  <c r="W96" i="3"/>
  <c r="V96" i="3"/>
  <c r="AB96" i="3"/>
  <c r="AA96" i="3"/>
  <c r="AB20" i="3"/>
  <c r="AA20" i="3"/>
  <c r="Z20" i="3"/>
  <c r="E21" i="5" s="1"/>
  <c r="X20" i="3"/>
  <c r="W20" i="3"/>
  <c r="V20" i="3"/>
  <c r="AA8" i="3"/>
  <c r="Z8" i="3"/>
  <c r="AB8" i="3"/>
  <c r="X8" i="3"/>
  <c r="W8" i="3"/>
  <c r="V8" i="3"/>
  <c r="AB19" i="3"/>
  <c r="AA19" i="3"/>
  <c r="Z19" i="3"/>
  <c r="E20" i="5" s="1"/>
  <c r="X19" i="3"/>
  <c r="W19" i="3"/>
  <c r="V19" i="3"/>
  <c r="AB30" i="3"/>
  <c r="AA30" i="3"/>
  <c r="Z30" i="3"/>
  <c r="E31" i="5" s="1"/>
  <c r="V30" i="3"/>
  <c r="W30" i="3"/>
  <c r="X30" i="3"/>
  <c r="Z41" i="3"/>
  <c r="X41" i="3"/>
  <c r="AB41" i="3"/>
  <c r="W41" i="3"/>
  <c r="V41" i="3"/>
  <c r="AA41" i="3"/>
  <c r="Z51" i="3"/>
  <c r="X51" i="3"/>
  <c r="AB51" i="3"/>
  <c r="W51" i="3"/>
  <c r="AA51" i="3"/>
  <c r="V51" i="3"/>
  <c r="Z61" i="3"/>
  <c r="X61" i="3"/>
  <c r="V61" i="3"/>
  <c r="AB61" i="3"/>
  <c r="W61" i="3"/>
  <c r="AA61" i="3"/>
  <c r="W71" i="3"/>
  <c r="AB71" i="3"/>
  <c r="AA71" i="3"/>
  <c r="Z71" i="3"/>
  <c r="I6" i="5" s="1"/>
  <c r="X71" i="3"/>
  <c r="V71" i="3"/>
  <c r="W79" i="3"/>
  <c r="AB79" i="3"/>
  <c r="AA79" i="3"/>
  <c r="Z79" i="3"/>
  <c r="I14" i="5" s="1"/>
  <c r="X79" i="3"/>
  <c r="V79" i="3"/>
  <c r="W88" i="3"/>
  <c r="AB88" i="3"/>
  <c r="AA88" i="3"/>
  <c r="Z88" i="3"/>
  <c r="I23" i="5" s="1"/>
  <c r="X88" i="3"/>
  <c r="V88" i="3"/>
  <c r="W97" i="3"/>
  <c r="AB97" i="3"/>
  <c r="AA97" i="3"/>
  <c r="Z97" i="3"/>
  <c r="I32" i="5" s="1"/>
  <c r="X97" i="3"/>
  <c r="V97" i="3"/>
  <c r="P12" i="3"/>
  <c r="Q12" i="3"/>
  <c r="R12" i="3"/>
  <c r="P24" i="3"/>
  <c r="Q24" i="3"/>
  <c r="R24" i="3"/>
  <c r="P28" i="3"/>
  <c r="Q28" i="3"/>
  <c r="R28" i="3"/>
  <c r="R29" i="3"/>
  <c r="P29" i="3"/>
  <c r="Q29" i="3"/>
  <c r="P64" i="3"/>
  <c r="Q64" i="3"/>
  <c r="R64" i="3"/>
  <c r="P30" i="3"/>
  <c r="Q30" i="3"/>
  <c r="R30" i="3"/>
  <c r="R57" i="3"/>
  <c r="P57" i="3"/>
  <c r="Q57" i="3"/>
  <c r="Q90" i="3"/>
  <c r="R90" i="3"/>
  <c r="P90" i="3"/>
  <c r="P20" i="3"/>
  <c r="Q20" i="3"/>
  <c r="R20" i="3"/>
  <c r="P42" i="3"/>
  <c r="Q42" i="3"/>
  <c r="R42" i="3"/>
  <c r="P58" i="3"/>
  <c r="Q58" i="3"/>
  <c r="R58" i="3"/>
  <c r="Q75" i="3"/>
  <c r="R75" i="3"/>
  <c r="P75" i="3"/>
  <c r="P10" i="3"/>
  <c r="Q10" i="3"/>
  <c r="R10" i="3"/>
  <c r="R21" i="3"/>
  <c r="P21" i="3"/>
  <c r="Q21" i="3"/>
  <c r="P32" i="3"/>
  <c r="Q32" i="3"/>
  <c r="R32" i="3"/>
  <c r="Q43" i="3"/>
  <c r="R43" i="3"/>
  <c r="P43" i="3"/>
  <c r="Q51" i="3"/>
  <c r="R51" i="3"/>
  <c r="P51" i="3"/>
  <c r="Q67" i="3"/>
  <c r="R67" i="3"/>
  <c r="P67" i="3"/>
  <c r="P76" i="3"/>
  <c r="R76" i="3"/>
  <c r="Q76" i="3"/>
  <c r="P84" i="3"/>
  <c r="Q84" i="3"/>
  <c r="R84" i="3"/>
  <c r="P100" i="3"/>
  <c r="Q100" i="3"/>
  <c r="R100" i="3"/>
  <c r="R13" i="3"/>
  <c r="P13" i="3"/>
  <c r="Q13" i="3"/>
  <c r="P6" i="3"/>
  <c r="Q6" i="3"/>
  <c r="R6" i="3"/>
  <c r="P7" i="3"/>
  <c r="Q7" i="3"/>
  <c r="R7" i="3"/>
  <c r="R73" i="3"/>
  <c r="P73" i="3"/>
  <c r="Q73" i="3"/>
  <c r="R41" i="3"/>
  <c r="P41" i="3"/>
  <c r="Q41" i="3"/>
  <c r="P74" i="3"/>
  <c r="Q74" i="3"/>
  <c r="R74" i="3"/>
  <c r="P82" i="3"/>
  <c r="Q82" i="3"/>
  <c r="R82" i="3"/>
  <c r="P31" i="3"/>
  <c r="Q31" i="3"/>
  <c r="R31" i="3"/>
  <c r="P50" i="3"/>
  <c r="Q50" i="3"/>
  <c r="R50" i="3"/>
  <c r="P66" i="3"/>
  <c r="Q66" i="3"/>
  <c r="R66" i="3"/>
  <c r="Q91" i="3"/>
  <c r="P91" i="3"/>
  <c r="R91" i="3"/>
  <c r="Q99" i="3"/>
  <c r="R99" i="3"/>
  <c r="P99" i="3"/>
  <c r="P11" i="3"/>
  <c r="Q11" i="3"/>
  <c r="R11" i="3"/>
  <c r="P22" i="3"/>
  <c r="Q22" i="3"/>
  <c r="R22" i="3"/>
  <c r="R33" i="3"/>
  <c r="P33" i="3"/>
  <c r="Q33" i="3"/>
  <c r="P44" i="3"/>
  <c r="Q44" i="3"/>
  <c r="R44" i="3"/>
  <c r="P52" i="3"/>
  <c r="Q52" i="3"/>
  <c r="R52" i="3"/>
  <c r="P68" i="3"/>
  <c r="Q68" i="3"/>
  <c r="R68" i="3"/>
  <c r="R77" i="3"/>
  <c r="P77" i="3"/>
  <c r="Q77" i="3"/>
  <c r="R85" i="3"/>
  <c r="P85" i="3"/>
  <c r="Q85" i="3"/>
  <c r="P93" i="3"/>
  <c r="Q93" i="3"/>
  <c r="R93" i="3"/>
  <c r="P101" i="3"/>
  <c r="Q101" i="3"/>
  <c r="R101" i="3"/>
  <c r="P23" i="3"/>
  <c r="Q23" i="3"/>
  <c r="R23" i="3"/>
  <c r="P34" i="3"/>
  <c r="Q34" i="3"/>
  <c r="R34" i="3"/>
  <c r="R45" i="3"/>
  <c r="P45" i="3"/>
  <c r="Q45" i="3"/>
  <c r="R53" i="3"/>
  <c r="P53" i="3"/>
  <c r="Q53" i="3"/>
  <c r="R61" i="3"/>
  <c r="P61" i="3"/>
  <c r="Q61" i="3"/>
  <c r="P78" i="3"/>
  <c r="Q78" i="3"/>
  <c r="R78" i="3"/>
  <c r="Q86" i="3"/>
  <c r="R86" i="3"/>
  <c r="P86" i="3"/>
  <c r="Q94" i="3"/>
  <c r="R94" i="3"/>
  <c r="P94" i="3"/>
  <c r="P46" i="3"/>
  <c r="Q46" i="3"/>
  <c r="R46" i="3"/>
  <c r="P54" i="3"/>
  <c r="Q54" i="3"/>
  <c r="R54" i="3"/>
  <c r="P62" i="3"/>
  <c r="Q62" i="3"/>
  <c r="R62" i="3"/>
  <c r="Q71" i="3"/>
  <c r="R71" i="3"/>
  <c r="P71" i="3"/>
  <c r="Q79" i="3"/>
  <c r="R79" i="3"/>
  <c r="P79" i="3"/>
  <c r="Q87" i="3"/>
  <c r="P87" i="3"/>
  <c r="R87" i="3"/>
  <c r="Q95" i="3"/>
  <c r="P95" i="3"/>
  <c r="R95" i="3"/>
  <c r="R5" i="3"/>
  <c r="P5" i="3"/>
  <c r="Q5" i="3"/>
  <c r="Q47" i="3"/>
  <c r="R47" i="3"/>
  <c r="P47" i="3"/>
  <c r="Q63" i="3"/>
  <c r="R63" i="3"/>
  <c r="P63" i="3"/>
  <c r="P72" i="3"/>
  <c r="Q72" i="3"/>
  <c r="R72" i="3"/>
  <c r="P80" i="3"/>
  <c r="Q80" i="3"/>
  <c r="R80" i="3"/>
  <c r="P88" i="3"/>
  <c r="Q88" i="3"/>
  <c r="R88" i="3"/>
  <c r="P96" i="3"/>
  <c r="Q96" i="3"/>
  <c r="R96" i="3"/>
  <c r="R17" i="3"/>
  <c r="P17" i="3"/>
  <c r="Q17" i="3"/>
  <c r="P18" i="3"/>
  <c r="Q18" i="3"/>
  <c r="R18" i="3"/>
  <c r="P56" i="3"/>
  <c r="R56" i="3"/>
  <c r="Q56" i="3"/>
  <c r="P89" i="3"/>
  <c r="Q89" i="3"/>
  <c r="R89" i="3"/>
  <c r="P97" i="3"/>
  <c r="R97" i="3"/>
  <c r="Q97" i="3"/>
  <c r="P35" i="3"/>
  <c r="Q35" i="3"/>
  <c r="R35" i="3"/>
  <c r="P39" i="3"/>
  <c r="Q39" i="3"/>
  <c r="R39" i="3"/>
  <c r="P40" i="3"/>
  <c r="R40" i="3"/>
  <c r="Q40" i="3"/>
  <c r="P8" i="3"/>
  <c r="Q8" i="3"/>
  <c r="R8" i="3"/>
  <c r="Q98" i="3"/>
  <c r="R98" i="3"/>
  <c r="P98" i="3"/>
  <c r="Q55" i="3"/>
  <c r="R55" i="3"/>
  <c r="P55" i="3"/>
  <c r="P19" i="3"/>
  <c r="Q19" i="3"/>
  <c r="R19" i="3"/>
  <c r="R65" i="3"/>
  <c r="P65" i="3"/>
  <c r="Q65" i="3"/>
  <c r="R9" i="3"/>
  <c r="P9" i="3"/>
  <c r="Q9" i="3"/>
  <c r="Q83" i="3"/>
  <c r="R83" i="3"/>
  <c r="P83" i="3"/>
  <c r="O22" i="3"/>
  <c r="N22" i="3"/>
  <c r="M22" i="3"/>
  <c r="M85" i="3"/>
  <c r="O85" i="3"/>
  <c r="N85" i="3"/>
  <c r="O53" i="3"/>
  <c r="N53" i="3"/>
  <c r="M53" i="3"/>
  <c r="O78" i="3"/>
  <c r="N78" i="3"/>
  <c r="M78" i="3"/>
  <c r="O94" i="3"/>
  <c r="N94" i="3"/>
  <c r="M94" i="3"/>
  <c r="O13" i="3"/>
  <c r="N13" i="3"/>
  <c r="M13" i="3"/>
  <c r="O35" i="3"/>
  <c r="N35" i="3"/>
  <c r="M35" i="3"/>
  <c r="O54" i="3"/>
  <c r="N54" i="3"/>
  <c r="M54" i="3"/>
  <c r="O71" i="3"/>
  <c r="N71" i="3"/>
  <c r="M71" i="3"/>
  <c r="O87" i="3"/>
  <c r="N87" i="3"/>
  <c r="M87" i="3"/>
  <c r="O6" i="3"/>
  <c r="N6" i="3"/>
  <c r="M6" i="3"/>
  <c r="O17" i="3"/>
  <c r="N17" i="3"/>
  <c r="M17" i="3"/>
  <c r="O28" i="3"/>
  <c r="N28" i="3"/>
  <c r="M28" i="3"/>
  <c r="O39" i="3"/>
  <c r="N39" i="3"/>
  <c r="M39" i="3"/>
  <c r="O47" i="3"/>
  <c r="N47" i="3"/>
  <c r="M47" i="3"/>
  <c r="O55" i="3"/>
  <c r="N55" i="3"/>
  <c r="M55" i="3"/>
  <c r="O63" i="3"/>
  <c r="N63" i="3"/>
  <c r="M63" i="3"/>
  <c r="N72" i="3"/>
  <c r="M72" i="3"/>
  <c r="O72" i="3"/>
  <c r="N80" i="3"/>
  <c r="M80" i="3"/>
  <c r="O80" i="3"/>
  <c r="N88" i="3"/>
  <c r="M88" i="3"/>
  <c r="O88" i="3"/>
  <c r="N96" i="3"/>
  <c r="M96" i="3"/>
  <c r="O96" i="3"/>
  <c r="M52" i="3"/>
  <c r="O52" i="3"/>
  <c r="N52" i="3"/>
  <c r="M101" i="3"/>
  <c r="O101" i="3"/>
  <c r="N101" i="3"/>
  <c r="O34" i="3"/>
  <c r="N34" i="3"/>
  <c r="M34" i="3"/>
  <c r="N7" i="3"/>
  <c r="M7" i="3"/>
  <c r="O7" i="3"/>
  <c r="O40" i="3"/>
  <c r="N40" i="3"/>
  <c r="M40" i="3"/>
  <c r="O73" i="3"/>
  <c r="M73" i="3"/>
  <c r="N73" i="3"/>
  <c r="O97" i="3"/>
  <c r="M97" i="3"/>
  <c r="N97" i="3"/>
  <c r="M30" i="3"/>
  <c r="O30" i="3"/>
  <c r="N30" i="3"/>
  <c r="O65" i="3"/>
  <c r="M65" i="3"/>
  <c r="N65" i="3"/>
  <c r="O74" i="3"/>
  <c r="N74" i="3"/>
  <c r="M74" i="3"/>
  <c r="O98" i="3"/>
  <c r="N98" i="3"/>
  <c r="M98" i="3"/>
  <c r="O33" i="3"/>
  <c r="N33" i="3"/>
  <c r="M33" i="3"/>
  <c r="M77" i="3"/>
  <c r="O77" i="3"/>
  <c r="N77" i="3"/>
  <c r="O12" i="3"/>
  <c r="N12" i="3"/>
  <c r="M12" i="3"/>
  <c r="O61" i="3"/>
  <c r="N61" i="3"/>
  <c r="M61" i="3"/>
  <c r="O18" i="3"/>
  <c r="N18" i="3"/>
  <c r="M18" i="3"/>
  <c r="O48" i="3"/>
  <c r="N48" i="3"/>
  <c r="M48" i="3"/>
  <c r="N64" i="3"/>
  <c r="M64" i="3"/>
  <c r="O64" i="3"/>
  <c r="O89" i="3"/>
  <c r="M89" i="3"/>
  <c r="N89" i="3"/>
  <c r="M8" i="3"/>
  <c r="O8" i="3"/>
  <c r="N8" i="3"/>
  <c r="O49" i="3"/>
  <c r="N49" i="3"/>
  <c r="M49" i="3"/>
  <c r="O90" i="3"/>
  <c r="N90" i="3"/>
  <c r="M90" i="3"/>
  <c r="O20" i="3"/>
  <c r="N20" i="3"/>
  <c r="M20" i="3"/>
  <c r="O31" i="3"/>
  <c r="N31" i="3"/>
  <c r="M31" i="3"/>
  <c r="O42" i="3"/>
  <c r="N42" i="3"/>
  <c r="M42" i="3"/>
  <c r="O50" i="3"/>
  <c r="N50" i="3"/>
  <c r="M50" i="3"/>
  <c r="O58" i="3"/>
  <c r="N58" i="3"/>
  <c r="M58" i="3"/>
  <c r="O66" i="3"/>
  <c r="N66" i="3"/>
  <c r="M66" i="3"/>
  <c r="O75" i="3"/>
  <c r="N75" i="3"/>
  <c r="M75" i="3"/>
  <c r="O83" i="3"/>
  <c r="N83" i="3"/>
  <c r="M83" i="3"/>
  <c r="O91" i="3"/>
  <c r="N91" i="3"/>
  <c r="M91" i="3"/>
  <c r="O99" i="3"/>
  <c r="N99" i="3"/>
  <c r="M99" i="3"/>
  <c r="B15" i="3"/>
  <c r="B16" i="3" s="1"/>
  <c r="B17" i="3" s="1"/>
  <c r="B18" i="3" s="1"/>
  <c r="B19" i="3" s="1"/>
  <c r="B20" i="3" s="1"/>
  <c r="B21" i="3" s="1"/>
  <c r="B22" i="3" s="1"/>
  <c r="B23" i="3" s="1"/>
  <c r="B24" i="3" s="1"/>
  <c r="B26" i="3" s="1"/>
  <c r="B27" i="3" s="1"/>
  <c r="B28" i="3" s="1"/>
  <c r="B29" i="3" s="1"/>
  <c r="B30" i="3" s="1"/>
  <c r="B31" i="3" s="1"/>
  <c r="B32" i="3" s="1"/>
  <c r="B33" i="3" s="1"/>
  <c r="B34" i="3" s="1"/>
  <c r="B35" i="3" s="1"/>
  <c r="B37" i="3" s="1"/>
  <c r="B38" i="3" s="1"/>
  <c r="B39" i="3" s="1"/>
  <c r="B40" i="3" s="1"/>
  <c r="B41" i="3" s="1"/>
  <c r="B42" i="3" s="1"/>
  <c r="B43" i="3" s="1"/>
  <c r="B44" i="3" s="1"/>
  <c r="B45" i="3" s="1"/>
  <c r="B46" i="3" s="1"/>
  <c r="B48" i="3" s="1"/>
  <c r="B49" i="3" s="1"/>
  <c r="B50" i="3" s="1"/>
  <c r="B51" i="3" s="1"/>
  <c r="B52" i="3" s="1"/>
  <c r="B53" i="3" s="1"/>
  <c r="B54" i="3" s="1"/>
  <c r="B55" i="3" s="1"/>
  <c r="B56" i="3" s="1"/>
  <c r="B57" i="3" s="1"/>
  <c r="B59" i="3" s="1"/>
  <c r="B60" i="3" s="1"/>
  <c r="B61" i="3" s="1"/>
  <c r="B62" i="3" s="1"/>
  <c r="B63" i="3" s="1"/>
  <c r="B64" i="3" s="1"/>
  <c r="B65" i="3" s="1"/>
  <c r="B66" i="3" s="1"/>
  <c r="B67" i="3" s="1"/>
  <c r="B68" i="3" s="1"/>
  <c r="B70" i="3" s="1"/>
  <c r="B71" i="3" s="1"/>
  <c r="B72" i="3" s="1"/>
  <c r="B73" i="3" s="1"/>
  <c r="B74" i="3" s="1"/>
  <c r="B75" i="3" s="1"/>
  <c r="B76" i="3" s="1"/>
  <c r="B77" i="3" s="1"/>
  <c r="B78" i="3" s="1"/>
  <c r="B79" i="3" s="1"/>
  <c r="B81" i="3" s="1"/>
  <c r="B82" i="3" s="1"/>
  <c r="B83" i="3" s="1"/>
  <c r="B84" i="3" s="1"/>
  <c r="B85" i="3" s="1"/>
  <c r="B86" i="3" s="1"/>
  <c r="B87" i="3" s="1"/>
  <c r="B88" i="3" s="1"/>
  <c r="B89" i="3" s="1"/>
  <c r="B90" i="3" s="1"/>
  <c r="B92" i="3" s="1"/>
  <c r="B93" i="3" s="1"/>
  <c r="B94" i="3" s="1"/>
  <c r="B95" i="3" s="1"/>
  <c r="B96" i="3" s="1"/>
  <c r="B97" i="3" s="1"/>
  <c r="B98" i="3" s="1"/>
  <c r="B99" i="3" s="1"/>
  <c r="B100" i="3" s="1"/>
  <c r="B101" i="3" s="1"/>
  <c r="O45" i="3"/>
  <c r="N45" i="3"/>
  <c r="M45" i="3"/>
  <c r="N29" i="3"/>
  <c r="M29" i="3"/>
  <c r="O29" i="3"/>
  <c r="O56" i="3"/>
  <c r="N56" i="3"/>
  <c r="M56" i="3"/>
  <c r="O81" i="3"/>
  <c r="M81" i="3"/>
  <c r="N81" i="3"/>
  <c r="O19" i="3"/>
  <c r="N19" i="3"/>
  <c r="M19" i="3"/>
  <c r="O41" i="3"/>
  <c r="N41" i="3"/>
  <c r="M41" i="3"/>
  <c r="O57" i="3"/>
  <c r="N57" i="3"/>
  <c r="M57" i="3"/>
  <c r="O82" i="3"/>
  <c r="N82" i="3"/>
  <c r="M82" i="3"/>
  <c r="N9" i="3"/>
  <c r="O9" i="3"/>
  <c r="M9" i="3"/>
  <c r="M10" i="3"/>
  <c r="O10" i="3"/>
  <c r="N10" i="3"/>
  <c r="O21" i="3"/>
  <c r="N21" i="3"/>
  <c r="M21" i="3"/>
  <c r="O32" i="3"/>
  <c r="N32" i="3"/>
  <c r="M32" i="3"/>
  <c r="N43" i="3"/>
  <c r="M43" i="3"/>
  <c r="O43" i="3"/>
  <c r="N51" i="3"/>
  <c r="M51" i="3"/>
  <c r="O51" i="3"/>
  <c r="N59" i="3"/>
  <c r="M59" i="3"/>
  <c r="O59" i="3"/>
  <c r="O67" i="3"/>
  <c r="N67" i="3"/>
  <c r="M67" i="3"/>
  <c r="N76" i="3"/>
  <c r="M76" i="3"/>
  <c r="O76" i="3"/>
  <c r="N84" i="3"/>
  <c r="M84" i="3"/>
  <c r="O84" i="3"/>
  <c r="N92" i="3"/>
  <c r="M92" i="3"/>
  <c r="O92" i="3"/>
  <c r="N100" i="3"/>
  <c r="M100" i="3"/>
  <c r="O100" i="3"/>
  <c r="N68" i="3"/>
  <c r="M68" i="3"/>
  <c r="O68" i="3"/>
  <c r="O11" i="3"/>
  <c r="N11" i="3"/>
  <c r="M11" i="3"/>
  <c r="N60" i="3"/>
  <c r="M60" i="3"/>
  <c r="O60" i="3"/>
  <c r="N23" i="3"/>
  <c r="M23" i="3"/>
  <c r="O23" i="3"/>
  <c r="O86" i="3"/>
  <c r="N86" i="3"/>
  <c r="M86" i="3"/>
  <c r="M44" i="3"/>
  <c r="O44" i="3"/>
  <c r="N44" i="3"/>
  <c r="M93" i="3"/>
  <c r="O93" i="3"/>
  <c r="N93" i="3"/>
  <c r="O70" i="3"/>
  <c r="N70" i="3"/>
  <c r="M70" i="3"/>
  <c r="O5" i="3"/>
  <c r="N5" i="3"/>
  <c r="M5" i="3"/>
  <c r="M24" i="3"/>
  <c r="O24" i="3"/>
  <c r="N24" i="3"/>
  <c r="O46" i="3"/>
  <c r="N46" i="3"/>
  <c r="M46" i="3"/>
  <c r="O62" i="3"/>
  <c r="N62" i="3"/>
  <c r="M62" i="3"/>
  <c r="O79" i="3"/>
  <c r="N79" i="3"/>
  <c r="M79" i="3"/>
  <c r="O95" i="3"/>
  <c r="N95" i="3"/>
  <c r="M95" i="3"/>
  <c r="G29" i="5" l="1"/>
  <c r="G19" i="5"/>
  <c r="G9" i="5"/>
  <c r="E9" i="5"/>
  <c r="I31" i="5"/>
  <c r="I22" i="5"/>
  <c r="I13" i="5"/>
  <c r="E19" i="5"/>
  <c r="E6" i="5"/>
  <c r="I10" i="5"/>
  <c r="E29" i="5"/>
  <c r="I28" i="5"/>
  <c r="G34" i="5"/>
  <c r="G24" i="5"/>
  <c r="G14" i="5"/>
  <c r="I19" i="5"/>
  <c r="I36" i="5"/>
  <c r="E32" i="5"/>
  <c r="E12" i="5"/>
  <c r="E10" i="5"/>
  <c r="E22" i="5"/>
  <c r="S4" i="3"/>
  <c r="T4" i="3"/>
  <c r="U15" i="3"/>
  <c r="T26" i="3"/>
  <c r="S37" i="3"/>
  <c r="U37" i="3"/>
  <c r="S27" i="3"/>
  <c r="T15" i="3"/>
  <c r="S38" i="3"/>
  <c r="U38" i="3"/>
  <c r="S26" i="3"/>
  <c r="T27" i="3"/>
  <c r="V38" i="3"/>
  <c r="Z38" i="3" s="1"/>
  <c r="W16" i="3"/>
  <c r="AA16" i="3" s="1"/>
  <c r="Q92" i="3"/>
  <c r="X38" i="3"/>
  <c r="AB38" i="3" s="1"/>
  <c r="R60" i="3"/>
  <c r="R70" i="3"/>
  <c r="R81" i="3"/>
  <c r="P48" i="3"/>
  <c r="V16" i="3"/>
  <c r="Z16" i="3" s="1"/>
  <c r="R92" i="3"/>
  <c r="R59" i="3"/>
  <c r="X16" i="3"/>
  <c r="AB16" i="3" s="1"/>
  <c r="P92" i="3"/>
  <c r="S92" i="3" s="1"/>
  <c r="P59" i="3"/>
  <c r="P81" i="3"/>
  <c r="Q81" i="3"/>
  <c r="T81" i="3" s="1"/>
  <c r="Q70" i="3"/>
  <c r="P70" i="3"/>
  <c r="S70" i="3" s="1"/>
  <c r="P60" i="3"/>
  <c r="Q60" i="3"/>
  <c r="T60" i="3" s="1"/>
  <c r="Q59" i="3"/>
  <c r="T59" i="3" s="1"/>
  <c r="P49" i="3"/>
  <c r="R49" i="3"/>
  <c r="Q49" i="3"/>
  <c r="T49" i="3" s="1"/>
  <c r="Q48" i="3"/>
  <c r="R48" i="3"/>
  <c r="U48" i="3" s="1"/>
  <c r="T48" i="3" l="1"/>
  <c r="U49" i="3"/>
  <c r="S49" i="3"/>
  <c r="S60" i="3"/>
  <c r="T70" i="3"/>
  <c r="S81" i="3"/>
  <c r="S59" i="3"/>
  <c r="U59" i="3"/>
  <c r="U92" i="3"/>
  <c r="E17" i="5"/>
  <c r="S48" i="3"/>
  <c r="U81" i="3"/>
  <c r="U70" i="3"/>
  <c r="U60" i="3"/>
  <c r="T92" i="3"/>
  <c r="W38" i="3"/>
  <c r="AA38" i="3" s="1"/>
  <c r="G6" i="5" s="1"/>
  <c r="X27" i="3"/>
  <c r="AB27" i="3" s="1"/>
  <c r="V37" i="3"/>
  <c r="Z37" i="3" s="1"/>
  <c r="X26" i="3"/>
  <c r="AB26" i="3" s="1"/>
  <c r="F5" i="6" s="1"/>
  <c r="W27" i="3"/>
  <c r="AA27" i="3" s="1"/>
  <c r="V27" i="3"/>
  <c r="Z27" i="3" s="1"/>
  <c r="E28" i="5" s="1"/>
  <c r="X37" i="3"/>
  <c r="AB37" i="3" s="1"/>
  <c r="F6" i="6" s="1"/>
  <c r="V15" i="3"/>
  <c r="Z15" i="3" s="1"/>
  <c r="W37" i="3"/>
  <c r="AA37" i="3" s="1"/>
  <c r="E6" i="6" s="1"/>
  <c r="V26" i="3"/>
  <c r="Z26" i="3" s="1"/>
  <c r="X15" i="3"/>
  <c r="AB15" i="3" s="1"/>
  <c r="F4" i="6" s="1"/>
  <c r="W26" i="3"/>
  <c r="AA26" i="3" s="1"/>
  <c r="E5" i="6" s="1"/>
  <c r="W15" i="3"/>
  <c r="AA15" i="3" s="1"/>
  <c r="E4" i="6" s="1"/>
  <c r="X4" i="3"/>
  <c r="AB4" i="3" s="1"/>
  <c r="F3" i="6" s="1"/>
  <c r="V4" i="3"/>
  <c r="Z4" i="3" s="1"/>
  <c r="W4" i="3"/>
  <c r="AA4" i="3" s="1"/>
  <c r="E3" i="6" s="1"/>
  <c r="D3" i="6" l="1"/>
  <c r="E5" i="5"/>
  <c r="D5" i="6"/>
  <c r="G5" i="6" s="1"/>
  <c r="E27" i="5"/>
  <c r="D4" i="6"/>
  <c r="G4" i="6" s="1"/>
  <c r="E16" i="5"/>
  <c r="D6" i="6"/>
  <c r="G6" i="6" s="1"/>
  <c r="G5" i="5"/>
  <c r="W49" i="3"/>
  <c r="AA49" i="3" s="1"/>
  <c r="W48" i="3"/>
  <c r="AA48" i="3" s="1"/>
  <c r="E7" i="6" s="1"/>
  <c r="W92" i="3"/>
  <c r="AA92" i="3" s="1"/>
  <c r="E11" i="6" s="1"/>
  <c r="X59" i="3"/>
  <c r="AB59" i="3" s="1"/>
  <c r="X92" i="3"/>
  <c r="AB92" i="3" s="1"/>
  <c r="F11" i="6" s="1"/>
  <c r="V60" i="3"/>
  <c r="Z60" i="3" s="1"/>
  <c r="X70" i="3"/>
  <c r="AB70" i="3" s="1"/>
  <c r="F9" i="6" s="1"/>
  <c r="V92" i="3"/>
  <c r="Z92" i="3" s="1"/>
  <c r="X60" i="3"/>
  <c r="AB60" i="3" s="1"/>
  <c r="W60" i="3"/>
  <c r="AA60" i="3" s="1"/>
  <c r="V70" i="3"/>
  <c r="Z70" i="3" s="1"/>
  <c r="W59" i="3"/>
  <c r="AA59" i="3" s="1"/>
  <c r="E8" i="6" s="1"/>
  <c r="W81" i="3"/>
  <c r="AA81" i="3" s="1"/>
  <c r="E10" i="6" s="1"/>
  <c r="W70" i="3"/>
  <c r="AA70" i="3" s="1"/>
  <c r="E9" i="6" s="1"/>
  <c r="V59" i="3"/>
  <c r="Z59" i="3" s="1"/>
  <c r="X81" i="3"/>
  <c r="AB81" i="3" s="1"/>
  <c r="F10" i="6" s="1"/>
  <c r="V81" i="3"/>
  <c r="Z81" i="3" s="1"/>
  <c r="V49" i="3"/>
  <c r="Z49" i="3" s="1"/>
  <c r="X49" i="3"/>
  <c r="AB49" i="3" s="1"/>
  <c r="X48" i="3"/>
  <c r="AB48" i="3" s="1"/>
  <c r="F7" i="6" s="1"/>
  <c r="V48" i="3"/>
  <c r="Z48" i="3" s="1"/>
  <c r="D7" i="6" l="1"/>
  <c r="G7" i="6" s="1"/>
  <c r="G16" i="5"/>
  <c r="G17" i="5"/>
  <c r="D10" i="6"/>
  <c r="G10" i="6" s="1"/>
  <c r="I16" i="5"/>
  <c r="D8" i="6"/>
  <c r="G27" i="5"/>
  <c r="D9" i="6"/>
  <c r="G9" i="6" s="1"/>
  <c r="I5" i="5"/>
  <c r="D11" i="6"/>
  <c r="G11" i="6" s="1"/>
  <c r="I27" i="5"/>
  <c r="G28" i="5"/>
  <c r="F8" i="6"/>
  <c r="F12" i="6" s="1"/>
  <c r="E12" i="6"/>
  <c r="G3" i="6"/>
  <c r="D12" i="6"/>
  <c r="G8" i="6" l="1"/>
  <c r="G12" i="6" s="1"/>
</calcChain>
</file>

<file path=xl/sharedStrings.xml><?xml version="1.0" encoding="utf-8"?>
<sst xmlns="http://schemas.openxmlformats.org/spreadsheetml/2006/main" count="364" uniqueCount="79">
  <si>
    <t>ICE Cube Planning Toolkit</t>
  </si>
  <si>
    <t>The ICE Cube Planning Toolkit allows to create and plan out an induction/onboarding program in detail. Please follow the instructions below for best results:</t>
  </si>
  <si>
    <t>Instructions</t>
  </si>
  <si>
    <t>1.</t>
  </si>
  <si>
    <t>Open the ICE Cube Content Planning Worksheet.</t>
  </si>
  <si>
    <t>2.</t>
  </si>
  <si>
    <t>List down the topics that you want to cover in your program. Arrange them inside the respective subject-scope boxes</t>
  </si>
  <si>
    <t>3.</t>
  </si>
  <si>
    <t>Open the ICE Cube Communication Planning Worksheet</t>
  </si>
  <si>
    <t>4.</t>
  </si>
  <si>
    <t>Fill up the colored boxes with your estimation of the topic length and type. Do not enter any data in the uncolored boxes.</t>
  </si>
  <si>
    <t>5.</t>
  </si>
  <si>
    <t>Open the Plan Summary Worksheet</t>
  </si>
  <si>
    <t>6.</t>
  </si>
  <si>
    <t xml:space="preserve">If you feel that the distribution is not to your expectation, look at the Master Tables Worksheet and modify the values </t>
  </si>
  <si>
    <t>7.</t>
  </si>
  <si>
    <t>Take a copy of the Detailed Plan and use as required…</t>
  </si>
  <si>
    <t>Definitions</t>
  </si>
  <si>
    <t>Information</t>
  </si>
  <si>
    <t>Refers to the data-based content that an employee should know. Examples would include industry evolution, organization structure, employee id, etc. These are the elements that are critical to give the employee context of his workspace</t>
  </si>
  <si>
    <t>Concepts</t>
  </si>
  <si>
    <t>Refers to the conceptual content that an employee should understand. Examples would include domain knowledge, processes, job description, etc. These are the elements that are critical to give the employee context of his job</t>
  </si>
  <si>
    <t>Expectations</t>
  </si>
  <si>
    <t>Refers to ideals that an employee must adhere to. Examples would include industry regulations, company policies, expected norms, etc. These are the elements that are critical to give the employee context of his behavior</t>
  </si>
  <si>
    <t>Industry</t>
  </si>
  <si>
    <t>Refers to content that is about the industry that the company operates in. Examples would include evolution of the industry, domain knowledge, regulations, etc.</t>
  </si>
  <si>
    <t>Company</t>
  </si>
  <si>
    <t>Refers to content that is about the company itself. Examples would include history of the company, organization structure, processes and policies of the company, etc.</t>
  </si>
  <si>
    <t>Employee</t>
  </si>
  <si>
    <t>Refers to content that is about the employee himself. Examples would include welcome kits, job descriptions, key responsibilities, behavioral norms,  etc.</t>
  </si>
  <si>
    <t>Instructor-led Training</t>
  </si>
  <si>
    <t>Refers to the learning being disseminated in a classroom or workshop environment, ideal for discussion-based learning or attitude orientation of employees</t>
  </si>
  <si>
    <t>8.</t>
  </si>
  <si>
    <t>Coaching</t>
  </si>
  <si>
    <t>Refers to learning being disseminated through on-the-job activities or through interactions with a buddy, mentor or coach, ideal for building expertise and skills</t>
  </si>
  <si>
    <t>9.</t>
  </si>
  <si>
    <t>E-learning</t>
  </si>
  <si>
    <t>Refers to learning being disseminated through self-paced learning delivered via technology, ideal for continuous and referential learning</t>
  </si>
  <si>
    <t>Start Now</t>
  </si>
  <si>
    <t>Subject</t>
  </si>
  <si>
    <t>Scope</t>
  </si>
  <si>
    <t>Evolution and Structure of the Industry</t>
  </si>
  <si>
    <t>Basic Industry Concepts</t>
  </si>
  <si>
    <t>Regulatory Guidelines</t>
  </si>
  <si>
    <t>Advanced Industry Concepts</t>
  </si>
  <si>
    <t>Company History</t>
  </si>
  <si>
    <t>Business Processes</t>
  </si>
  <si>
    <t>Company Values</t>
  </si>
  <si>
    <t>Key Company Departments</t>
  </si>
  <si>
    <t>Company Products</t>
  </si>
  <si>
    <t>Employee Information</t>
  </si>
  <si>
    <t>Job Role and Description</t>
  </si>
  <si>
    <t>KPIs and KRAs</t>
  </si>
  <si>
    <t>Team Introductions</t>
  </si>
  <si>
    <t>Attendance and Leave Process</t>
  </si>
  <si>
    <t>S.No.</t>
  </si>
  <si>
    <t>Content Topic</t>
  </si>
  <si>
    <t>Learning Hours</t>
  </si>
  <si>
    <t>Criticality</t>
  </si>
  <si>
    <t>Complexity</t>
  </si>
  <si>
    <t>Confidentiality</t>
  </si>
  <si>
    <t>I</t>
  </si>
  <si>
    <t>C</t>
  </si>
  <si>
    <t>E</t>
  </si>
  <si>
    <t>General Awareness</t>
  </si>
  <si>
    <t>Simple</t>
  </si>
  <si>
    <t>Public Domain Content</t>
  </si>
  <si>
    <t>Internal Content</t>
  </si>
  <si>
    <t>Operating Essentials</t>
  </si>
  <si>
    <t>Extensive</t>
  </si>
  <si>
    <t>Performance Improvement</t>
  </si>
  <si>
    <t>Complex</t>
  </si>
  <si>
    <t>Confidential Content</t>
  </si>
  <si>
    <t>Subject Master</t>
  </si>
  <si>
    <t>Criticality Master</t>
  </si>
  <si>
    <t>Complexity Master</t>
  </si>
  <si>
    <t>Confidentiality Master</t>
  </si>
  <si>
    <t>Values in Learning Hours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</si>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</sst>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14"/>
      <color theme="1"/>
      <name val="Arial"/>
      <family val="2"/>
    </font>
    <font>
      <sz val="18"/>
      <color theme="1"/>
      <name val="Arial"/>
      <family val="2"/>
    </font>
    <font>
      <sz val="18"/>
      <color theme="0"/>
      <name val="Arial"/>
      <family val="2"/>
    </font>
    <font>
      <sz val="20"/>
      <color theme="0"/>
      <name val="Arial"/>
      <family val="2"/>
    </font>
    <font>
      <u/>
      <sz val="11"/>
      <color theme="10"/>
      <name val="Calibri"/>
      <family val="2"/>
      <scheme val="minor"/>
    </font>
    <font>
      <sz val="16"/>
      <color theme="1"/>
      <name val="Arial Black"/>
      <family val="2"/>
    </font>
  </fonts>
  <fills count="2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03">
    <xf numFmtId="0" fontId="0" fillId="0" borderId="0" xfId="0"/>
    <xf numFmtId="0" fontId="0" fillId="2" borderId="0" xfId="0" applyFill="1"/>
    <xf numFmtId="0" fontId="0" fillId="2" borderId="0" xfId="0" applyFill="1" applyAlignment="1">
      <alignment horizontal="center"/>
    </xf>
    <xf numFmtId="0" fontId="3" fillId="2" borderId="0" xfId="0" applyFont="1" applyFill="1" applyAlignment="1">
      <alignment horizontal="center"/>
    </xf>
    <xf numFmtId="0" fontId="3" fillId="2" borderId="0" xfId="0" applyFont="1" applyFill="1"/>
    <xf numFmtId="0" fontId="5" fillId="2" borderId="0" xfId="0" applyFont="1" applyFill="1" applyAlignment="1">
      <alignment horizontal="center" vertical="center"/>
    </xf>
    <xf numFmtId="0" fontId="5" fillId="2" borderId="0" xfId="0" applyFont="1" applyFill="1" applyAlignment="1">
      <alignment horizontal="center" vertical="center" textRotation="90"/>
    </xf>
    <xf numFmtId="0" fontId="5" fillId="6" borderId="4" xfId="0" applyFont="1" applyFill="1" applyBorder="1" applyAlignment="1">
      <alignment horizontal="center" vertical="center"/>
    </xf>
    <xf numFmtId="0" fontId="5" fillId="7" borderId="4" xfId="0" applyFont="1" applyFill="1" applyBorder="1" applyAlignment="1">
      <alignment horizontal="center" vertical="center"/>
    </xf>
    <xf numFmtId="0" fontId="5" fillId="8" borderId="4" xfId="0" applyFont="1" applyFill="1" applyBorder="1" applyAlignment="1">
      <alignment horizontal="center" vertical="center"/>
    </xf>
    <xf numFmtId="0" fontId="3" fillId="2" borderId="0" xfId="0" applyFont="1" applyFill="1" applyAlignment="1">
      <alignment horizontal="left"/>
    </xf>
    <xf numFmtId="0" fontId="0" fillId="0" borderId="0" xfId="0" applyAlignment="1">
      <alignment horizontal="center"/>
    </xf>
    <xf numFmtId="0" fontId="3" fillId="2" borderId="1" xfId="0" applyFont="1" applyFill="1" applyBorder="1" applyAlignment="1">
      <alignment horizontal="left"/>
    </xf>
    <xf numFmtId="0" fontId="0" fillId="2" borderId="1" xfId="0" applyFill="1" applyBorder="1" applyAlignment="1">
      <alignment horizontal="center"/>
    </xf>
    <xf numFmtId="0" fontId="2" fillId="16" borderId="1" xfId="0" applyFont="1" applyFill="1" applyBorder="1" applyAlignment="1">
      <alignment horizontal="center"/>
    </xf>
    <xf numFmtId="0" fontId="0" fillId="11" borderId="1" xfId="0" applyFill="1" applyBorder="1" applyAlignment="1">
      <alignment horizontal="center"/>
    </xf>
    <xf numFmtId="0" fontId="0" fillId="11" borderId="1" xfId="0" applyFill="1" applyBorder="1"/>
    <xf numFmtId="0" fontId="2" fillId="9" borderId="1" xfId="0" applyFont="1" applyFill="1" applyBorder="1" applyAlignment="1">
      <alignment horizontal="center"/>
    </xf>
    <xf numFmtId="0" fontId="2" fillId="17" borderId="14" xfId="0" applyFont="1" applyFill="1" applyBorder="1"/>
    <xf numFmtId="0" fontId="2" fillId="17" borderId="15" xfId="0" applyFont="1" applyFill="1" applyBorder="1"/>
    <xf numFmtId="0" fontId="2" fillId="17" borderId="13" xfId="0" applyFont="1" applyFill="1" applyBorder="1"/>
    <xf numFmtId="0" fontId="2" fillId="18" borderId="14" xfId="0" applyFont="1" applyFill="1" applyBorder="1"/>
    <xf numFmtId="0" fontId="2" fillId="18" borderId="15" xfId="0" applyFont="1" applyFill="1" applyBorder="1"/>
    <xf numFmtId="0" fontId="2" fillId="18" borderId="13" xfId="0" applyFont="1" applyFill="1" applyBorder="1"/>
    <xf numFmtId="0" fontId="2" fillId="19" borderId="14" xfId="0" applyFont="1" applyFill="1" applyBorder="1"/>
    <xf numFmtId="0" fontId="2" fillId="19" borderId="15" xfId="0" applyFont="1" applyFill="1" applyBorder="1"/>
    <xf numFmtId="0" fontId="2" fillId="19" borderId="13" xfId="0" applyFont="1" applyFill="1" applyBorder="1"/>
    <xf numFmtId="0" fontId="2" fillId="20" borderId="14" xfId="0" applyFont="1" applyFill="1" applyBorder="1"/>
    <xf numFmtId="0" fontId="2" fillId="20" borderId="15" xfId="0" applyFont="1" applyFill="1" applyBorder="1"/>
    <xf numFmtId="0" fontId="2" fillId="20" borderId="16" xfId="0" applyFont="1" applyFill="1" applyBorder="1"/>
    <xf numFmtId="9" fontId="0" fillId="2" borderId="0" xfId="1" applyFont="1" applyFill="1"/>
    <xf numFmtId="0" fontId="3" fillId="2" borderId="0" xfId="0" applyFont="1" applyFill="1" applyAlignment="1">
      <alignment vertical="center"/>
    </xf>
    <xf numFmtId="0" fontId="3" fillId="3" borderId="1" xfId="0" applyFont="1" applyFill="1" applyBorder="1" applyAlignment="1">
      <alignment horizontal="left" vertical="center" wrapText="1"/>
    </xf>
    <xf numFmtId="0" fontId="3" fillId="2" borderId="0" xfId="0" applyFont="1" applyFill="1" applyAlignment="1">
      <alignment horizontal="left"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10" borderId="15" xfId="0" applyFill="1" applyBorder="1"/>
    <xf numFmtId="0" fontId="0" fillId="10" borderId="17" xfId="0" applyFill="1" applyBorder="1"/>
    <xf numFmtId="0" fontId="0" fillId="10" borderId="1" xfId="0" applyFill="1" applyBorder="1" applyAlignment="1">
      <alignment horizontal="center"/>
    </xf>
    <xf numFmtId="0" fontId="2" fillId="9" borderId="0" xfId="0" applyFont="1" applyFill="1" applyAlignment="1">
      <alignment horizontal="center"/>
    </xf>
    <xf numFmtId="0" fontId="3" fillId="2" borderId="0" xfId="0" quotePrefix="1" applyFont="1" applyFill="1" applyAlignment="1">
      <alignment horizontal="center"/>
    </xf>
    <xf numFmtId="0" fontId="5" fillId="2" borderId="0" xfId="0" applyFont="1" applyFill="1" applyAlignment="1">
      <alignment horizontal="left"/>
    </xf>
    <xf numFmtId="0" fontId="4" fillId="2" borderId="0" xfId="0" applyFont="1" applyFill="1" applyAlignment="1">
      <alignment horizontal="left"/>
    </xf>
    <xf numFmtId="0" fontId="3" fillId="3" borderId="1" xfId="0" applyFont="1" applyFill="1" applyBorder="1" applyAlignment="1" applyProtection="1">
      <alignment horizontal="left"/>
      <protection locked="0"/>
    </xf>
    <xf numFmtId="0" fontId="3" fillId="4" borderId="1" xfId="0" applyFont="1" applyFill="1" applyBorder="1" applyAlignment="1" applyProtection="1">
      <alignment horizontal="left"/>
      <protection locked="0"/>
    </xf>
    <xf numFmtId="0" fontId="3" fillId="5" borderId="1" xfId="0" applyFont="1" applyFill="1" applyBorder="1" applyAlignment="1" applyProtection="1">
      <alignment horizontal="left"/>
      <protection locked="0"/>
    </xf>
    <xf numFmtId="0" fontId="0" fillId="22" borderId="1" xfId="0" applyFill="1" applyBorder="1" applyAlignment="1" applyProtection="1">
      <alignment horizontal="center"/>
      <protection locked="0"/>
    </xf>
    <xf numFmtId="0" fontId="0" fillId="21" borderId="20" xfId="0" applyFill="1" applyBorder="1" applyAlignment="1" applyProtection="1">
      <alignment horizontal="center"/>
      <protection locked="0"/>
    </xf>
    <xf numFmtId="0" fontId="0" fillId="21" borderId="4" xfId="0" applyFill="1" applyBorder="1" applyAlignment="1" applyProtection="1">
      <alignment horizontal="center"/>
      <protection locked="0"/>
    </xf>
    <xf numFmtId="0" fontId="0" fillId="21" borderId="19" xfId="0" applyFill="1" applyBorder="1" applyAlignment="1" applyProtection="1">
      <alignment horizontal="center"/>
      <protection locked="0"/>
    </xf>
    <xf numFmtId="0" fontId="0" fillId="21" borderId="11" xfId="0" applyFill="1" applyBorder="1" applyAlignment="1" applyProtection="1">
      <alignment horizontal="center"/>
      <protection locked="0"/>
    </xf>
    <xf numFmtId="0" fontId="0" fillId="21" borderId="1" xfId="0" applyFill="1" applyBorder="1" applyAlignment="1" applyProtection="1">
      <alignment horizontal="center"/>
      <protection locked="0"/>
    </xf>
    <xf numFmtId="0" fontId="0" fillId="21" borderId="7" xfId="0" applyFill="1" applyBorder="1" applyAlignment="1" applyProtection="1">
      <alignment horizontal="center"/>
      <protection locked="0"/>
    </xf>
    <xf numFmtId="0" fontId="0" fillId="21" borderId="21" xfId="0" applyFill="1" applyBorder="1" applyAlignment="1" applyProtection="1">
      <alignment horizontal="center"/>
      <protection locked="0"/>
    </xf>
    <xf numFmtId="0" fontId="0" fillId="21" borderId="3" xfId="0" applyFill="1" applyBorder="1" applyAlignment="1" applyProtection="1">
      <alignment horizontal="center"/>
      <protection locked="0"/>
    </xf>
    <xf numFmtId="0" fontId="0" fillId="21" borderId="18" xfId="0" applyFill="1" applyBorder="1" applyAlignment="1" applyProtection="1">
      <alignment horizontal="center"/>
      <protection locked="0"/>
    </xf>
    <xf numFmtId="0" fontId="0" fillId="23" borderId="10" xfId="0" applyFill="1" applyBorder="1" applyAlignment="1" applyProtection="1">
      <alignment horizontal="center"/>
      <protection locked="0"/>
    </xf>
    <xf numFmtId="0" fontId="0" fillId="23" borderId="5" xfId="0" applyFill="1" applyBorder="1" applyAlignment="1" applyProtection="1">
      <alignment horizontal="center"/>
      <protection locked="0"/>
    </xf>
    <xf numFmtId="0" fontId="0" fillId="23" borderId="6" xfId="0" applyFill="1" applyBorder="1" applyAlignment="1" applyProtection="1">
      <alignment horizontal="center"/>
      <protection locked="0"/>
    </xf>
    <xf numFmtId="0" fontId="0" fillId="23" borderId="11" xfId="0" applyFill="1" applyBorder="1" applyAlignment="1" applyProtection="1">
      <alignment horizontal="center"/>
      <protection locked="0"/>
    </xf>
    <xf numFmtId="0" fontId="0" fillId="23" borderId="1" xfId="0" applyFill="1" applyBorder="1" applyAlignment="1" applyProtection="1">
      <alignment horizontal="center"/>
      <protection locked="0"/>
    </xf>
    <xf numFmtId="0" fontId="0" fillId="23" borderId="7" xfId="0" applyFill="1" applyBorder="1" applyAlignment="1" applyProtection="1">
      <alignment horizontal="center"/>
      <protection locked="0"/>
    </xf>
    <xf numFmtId="0" fontId="0" fillId="23" borderId="21" xfId="0" applyFill="1" applyBorder="1" applyAlignment="1" applyProtection="1">
      <alignment horizontal="center"/>
      <protection locked="0"/>
    </xf>
    <xf numFmtId="0" fontId="0" fillId="23" borderId="3" xfId="0" applyFill="1" applyBorder="1" applyAlignment="1" applyProtection="1">
      <alignment horizontal="center"/>
      <protection locked="0"/>
    </xf>
    <xf numFmtId="0" fontId="0" fillId="23" borderId="18" xfId="0" applyFill="1" applyBorder="1" applyAlignment="1" applyProtection="1">
      <alignment horizontal="center"/>
      <protection locked="0"/>
    </xf>
    <xf numFmtId="0" fontId="0" fillId="15" borderId="10" xfId="0" applyFill="1" applyBorder="1" applyAlignment="1" applyProtection="1">
      <alignment horizontal="center"/>
      <protection locked="0"/>
    </xf>
    <xf numFmtId="0" fontId="0" fillId="15" borderId="5" xfId="0" applyFill="1" applyBorder="1" applyAlignment="1" applyProtection="1">
      <alignment horizontal="center"/>
      <protection locked="0"/>
    </xf>
    <xf numFmtId="0" fontId="0" fillId="15" borderId="6" xfId="0" applyFill="1" applyBorder="1" applyAlignment="1" applyProtection="1">
      <alignment horizontal="center"/>
      <protection locked="0"/>
    </xf>
    <xf numFmtId="0" fontId="0" fillId="15" borderId="11" xfId="0" applyFill="1" applyBorder="1" applyAlignment="1" applyProtection="1">
      <alignment horizontal="center"/>
      <protection locked="0"/>
    </xf>
    <xf numFmtId="0" fontId="0" fillId="15" borderId="1" xfId="0" applyFill="1" applyBorder="1" applyAlignment="1" applyProtection="1">
      <alignment horizontal="center"/>
      <protection locked="0"/>
    </xf>
    <xf numFmtId="0" fontId="0" fillId="15" borderId="7" xfId="0" applyFill="1" applyBorder="1" applyAlignment="1" applyProtection="1">
      <alignment horizontal="center"/>
      <protection locked="0"/>
    </xf>
    <xf numFmtId="0" fontId="0" fillId="15" borderId="21" xfId="0" applyFill="1" applyBorder="1" applyAlignment="1" applyProtection="1">
      <alignment horizontal="center"/>
      <protection locked="0"/>
    </xf>
    <xf numFmtId="0" fontId="0" fillId="15" borderId="3" xfId="0" applyFill="1" applyBorder="1" applyAlignment="1" applyProtection="1">
      <alignment horizontal="center"/>
      <protection locked="0"/>
    </xf>
    <xf numFmtId="0" fontId="0" fillId="15" borderId="18" xfId="0" applyFill="1" applyBorder="1" applyAlignment="1" applyProtection="1">
      <alignment horizontal="center"/>
      <protection locked="0"/>
    </xf>
    <xf numFmtId="0" fontId="0" fillId="14" borderId="10" xfId="0" applyFill="1" applyBorder="1" applyAlignment="1" applyProtection="1">
      <alignment horizontal="center"/>
      <protection locked="0"/>
    </xf>
    <xf numFmtId="0" fontId="0" fillId="14" borderId="5" xfId="0" applyFill="1" applyBorder="1" applyAlignment="1" applyProtection="1">
      <alignment horizontal="center"/>
      <protection locked="0"/>
    </xf>
    <xf numFmtId="0" fontId="0" fillId="14" borderId="6" xfId="0" applyFill="1" applyBorder="1" applyAlignment="1" applyProtection="1">
      <alignment horizontal="center"/>
      <protection locked="0"/>
    </xf>
    <xf numFmtId="0" fontId="0" fillId="14" borderId="11" xfId="0" applyFill="1" applyBorder="1" applyAlignment="1" applyProtection="1">
      <alignment horizontal="center"/>
      <protection locked="0"/>
    </xf>
    <xf numFmtId="0" fontId="0" fillId="14" borderId="1" xfId="0" applyFill="1" applyBorder="1" applyAlignment="1" applyProtection="1">
      <alignment horizontal="center"/>
      <protection locked="0"/>
    </xf>
    <xf numFmtId="0" fontId="0" fillId="14" borderId="7" xfId="0" applyFill="1" applyBorder="1" applyAlignment="1" applyProtection="1">
      <alignment horizontal="center"/>
      <protection locked="0"/>
    </xf>
    <xf numFmtId="0" fontId="0" fillId="14" borderId="12" xfId="0" applyFill="1" applyBorder="1" applyAlignment="1" applyProtection="1">
      <alignment horizontal="center"/>
      <protection locked="0"/>
    </xf>
    <xf numFmtId="0" fontId="0" fillId="14" borderId="8" xfId="0" applyFill="1" applyBorder="1" applyAlignment="1" applyProtection="1">
      <alignment horizontal="center"/>
      <protection locked="0"/>
    </xf>
    <xf numFmtId="0" fontId="0" fillId="14" borderId="9" xfId="0" applyFill="1" applyBorder="1" applyAlignment="1" applyProtection="1">
      <alignment horizontal="center"/>
      <protection locked="0"/>
    </xf>
    <xf numFmtId="0" fontId="9" fillId="24" borderId="1" xfId="2" quotePrefix="1" applyFont="1" applyFill="1" applyBorder="1" applyAlignment="1">
      <alignment horizontal="center" vertical="center"/>
    </xf>
    <xf numFmtId="0" fontId="6" fillId="9" borderId="1" xfId="0" applyFont="1" applyFill="1" applyBorder="1" applyAlignment="1">
      <alignment horizontal="center" vertical="center"/>
    </xf>
    <xf numFmtId="0" fontId="5" fillId="11" borderId="17" xfId="0" applyFont="1" applyFill="1" applyBorder="1" applyAlignment="1">
      <alignment horizontal="center" vertical="center" textRotation="90"/>
    </xf>
    <xf numFmtId="0" fontId="5" fillId="12" borderId="17" xfId="0" applyFont="1" applyFill="1" applyBorder="1" applyAlignment="1">
      <alignment horizontal="center" vertical="center" textRotation="90"/>
    </xf>
    <xf numFmtId="0" fontId="5" fillId="13" borderId="17" xfId="0" applyFont="1" applyFill="1" applyBorder="1" applyAlignment="1">
      <alignment horizontal="center" vertical="center" textRotation="90"/>
    </xf>
    <xf numFmtId="0" fontId="7" fillId="9" borderId="1" xfId="0" applyFont="1" applyFill="1" applyBorder="1" applyAlignment="1">
      <alignment horizontal="center" vertical="center" textRotation="90"/>
    </xf>
    <xf numFmtId="0" fontId="2" fillId="17" borderId="10" xfId="0" applyFont="1" applyFill="1" applyBorder="1" applyAlignment="1">
      <alignment horizontal="center" vertical="center"/>
    </xf>
    <xf numFmtId="0" fontId="2" fillId="17" borderId="11" xfId="0" applyFont="1" applyFill="1" applyBorder="1" applyAlignment="1">
      <alignment horizontal="center" vertical="center"/>
    </xf>
    <xf numFmtId="0" fontId="2" fillId="17" borderId="21" xfId="0" applyFont="1" applyFill="1" applyBorder="1" applyAlignment="1">
      <alignment horizontal="center" vertical="center"/>
    </xf>
    <xf numFmtId="0" fontId="2" fillId="18" borderId="10" xfId="0" applyFont="1" applyFill="1" applyBorder="1" applyAlignment="1">
      <alignment horizontal="center" vertical="center"/>
    </xf>
    <xf numFmtId="0" fontId="2" fillId="18" borderId="11" xfId="0" applyFont="1" applyFill="1" applyBorder="1" applyAlignment="1">
      <alignment horizontal="center" vertical="center"/>
    </xf>
    <xf numFmtId="0" fontId="2" fillId="18" borderId="21" xfId="0" applyFont="1" applyFill="1" applyBorder="1" applyAlignment="1">
      <alignment horizontal="center" vertical="center"/>
    </xf>
    <xf numFmtId="0" fontId="2" fillId="19" borderId="10" xfId="0" applyFont="1" applyFill="1" applyBorder="1" applyAlignment="1">
      <alignment horizontal="center" vertical="center"/>
    </xf>
    <xf numFmtId="0" fontId="2" fillId="19" borderId="11" xfId="0" applyFont="1" applyFill="1" applyBorder="1" applyAlignment="1">
      <alignment horizontal="center" vertical="center"/>
    </xf>
    <xf numFmtId="0" fontId="2" fillId="19" borderId="21" xfId="0" applyFont="1" applyFill="1" applyBorder="1" applyAlignment="1">
      <alignment horizontal="center" vertical="center"/>
    </xf>
    <xf numFmtId="0" fontId="2" fillId="20" borderId="10" xfId="0" applyFont="1" applyFill="1" applyBorder="1" applyAlignment="1">
      <alignment horizontal="center" vertical="center"/>
    </xf>
    <xf numFmtId="0" fontId="2" fillId="20" borderId="11" xfId="0" applyFont="1" applyFill="1" applyBorder="1" applyAlignment="1">
      <alignment horizontal="center" vertical="center"/>
    </xf>
    <xf numFmtId="0" fontId="2" fillId="20" borderId="12" xfId="0" applyFont="1" applyFill="1" applyBorder="1" applyAlignment="1">
      <alignment horizontal="center" vertical="center"/>
    </xf>
    <xf numFmtId="0" fontId="2" fillId="9" borderId="2" xfId="0" applyFont="1" applyFill="1" applyBorder="1" applyAlignment="1">
      <alignment horizontal="center"/>
    </xf>
    <xf numFmtId="0" fontId="2" fillId="9" borderId="22"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BEB0-AC21-4C67-B3B8-B1CFFF5A225B}">
  <dimension ref="B1:D28"/>
  <sheetViews>
    <sheetView tabSelected="1" workbookViewId="0">
      <selection activeCell="H25" sqref="H25"/>
    </sheetView>
  </sheetViews>
  <sheetFormatPr defaultRowHeight="14.25" zeroHeight="1"/>
  <cols>
    <col min="1" max="1" width="9.140625" style="4"/>
    <col min="2" max="2" width="9.140625" style="3"/>
    <col min="3" max="3" width="24.140625" style="4" customWidth="1"/>
    <col min="4" max="16384" width="9.140625" style="4"/>
  </cols>
  <sheetData>
    <row r="1" spans="2:4"/>
    <row r="2" spans="2:4" s="10" customFormat="1" ht="23.25">
      <c r="B2" s="41" t="s">
        <v>0</v>
      </c>
    </row>
    <row r="3" spans="2:4" s="10" customFormat="1"/>
    <row r="4" spans="2:4" s="10" customFormat="1">
      <c r="B4" s="10" t="s">
        <v>1</v>
      </c>
    </row>
    <row r="5" spans="2:4"/>
    <row r="6" spans="2:4" ht="18">
      <c r="B6" s="42" t="s">
        <v>2</v>
      </c>
    </row>
    <row r="7" spans="2:4" ht="15">
      <c r="B7" s="40" t="s">
        <v>3</v>
      </c>
      <c r="C7" t="s">
        <v>4</v>
      </c>
    </row>
    <row r="8" spans="2:4">
      <c r="B8" s="40" t="s">
        <v>5</v>
      </c>
      <c r="C8" s="4" t="s">
        <v>6</v>
      </c>
    </row>
    <row r="9" spans="2:4" ht="15">
      <c r="B9" s="40" t="s">
        <v>7</v>
      </c>
      <c r="C9" t="s">
        <v>8</v>
      </c>
    </row>
    <row r="10" spans="2:4">
      <c r="B10" s="40" t="s">
        <v>9</v>
      </c>
      <c r="C10" s="4" t="s">
        <v>10</v>
      </c>
    </row>
    <row r="11" spans="2:4" ht="15">
      <c r="B11" s="40" t="s">
        <v>11</v>
      </c>
      <c r="C11" t="s">
        <v>12</v>
      </c>
    </row>
    <row r="12" spans="2:4">
      <c r="B12" s="40" t="s">
        <v>13</v>
      </c>
      <c r="C12" s="4" t="s">
        <v>14</v>
      </c>
    </row>
    <row r="13" spans="2:4">
      <c r="B13" s="40" t="s">
        <v>15</v>
      </c>
      <c r="C13" s="4" t="s">
        <v>16</v>
      </c>
    </row>
    <row r="14" spans="2:4"/>
    <row r="15" spans="2:4" ht="18">
      <c r="B15" s="42" t="s">
        <v>17</v>
      </c>
    </row>
    <row r="16" spans="2:4">
      <c r="B16" s="40" t="s">
        <v>3</v>
      </c>
      <c r="C16" s="4" t="s">
        <v>18</v>
      </c>
      <c r="D16" s="4" t="s">
        <v>19</v>
      </c>
    </row>
    <row r="17" spans="2:4">
      <c r="B17" s="40" t="s">
        <v>5</v>
      </c>
      <c r="C17" s="4" t="s">
        <v>20</v>
      </c>
      <c r="D17" s="4" t="s">
        <v>21</v>
      </c>
    </row>
    <row r="18" spans="2:4">
      <c r="B18" s="40" t="s">
        <v>7</v>
      </c>
      <c r="C18" s="4" t="s">
        <v>22</v>
      </c>
      <c r="D18" s="4" t="s">
        <v>23</v>
      </c>
    </row>
    <row r="19" spans="2:4">
      <c r="B19" s="40" t="s">
        <v>9</v>
      </c>
      <c r="C19" s="4" t="s">
        <v>24</v>
      </c>
      <c r="D19" s="4" t="s">
        <v>25</v>
      </c>
    </row>
    <row r="20" spans="2:4">
      <c r="B20" s="40" t="s">
        <v>11</v>
      </c>
      <c r="C20" s="4" t="s">
        <v>26</v>
      </c>
      <c r="D20" s="4" t="s">
        <v>27</v>
      </c>
    </row>
    <row r="21" spans="2:4">
      <c r="B21" s="40" t="s">
        <v>13</v>
      </c>
      <c r="C21" s="4" t="s">
        <v>28</v>
      </c>
      <c r="D21" s="4" t="s">
        <v>29</v>
      </c>
    </row>
    <row r="22" spans="2:4">
      <c r="B22" s="40" t="s">
        <v>15</v>
      </c>
      <c r="C22" s="4" t="s">
        <v>30</v>
      </c>
      <c r="D22" s="4" t="s">
        <v>31</v>
      </c>
    </row>
    <row r="23" spans="2:4">
      <c r="B23" s="40" t="s">
        <v>32</v>
      </c>
      <c r="C23" s="4" t="s">
        <v>33</v>
      </c>
      <c r="D23" s="4" t="s">
        <v>34</v>
      </c>
    </row>
    <row r="24" spans="2:4">
      <c r="B24" s="40" t="s">
        <v>35</v>
      </c>
      <c r="C24" s="4" t="s">
        <v>36</v>
      </c>
      <c r="D24" s="4" t="s">
        <v>37</v>
      </c>
    </row>
    <row r="25" spans="2:4" ht="27.75" customHeight="1">
      <c r="B25" s="40"/>
    </row>
    <row r="26" spans="2:4">
      <c r="B26" s="83" t="s">
        <v>38</v>
      </c>
      <c r="C26" s="83"/>
    </row>
    <row r="27" spans="2:4">
      <c r="B27" s="83"/>
      <c r="C27" s="83"/>
    </row>
    <row r="28" spans="2:4" ht="31.5" customHeight="1"/>
  </sheetData>
  <mergeCells count="1">
    <mergeCell ref="B26:C27"/>
  </mergeCells>
  <hyperlinks>
    <hyperlink ref="B26:C27" location="'ICE Cube Content Planning'!A1" display="Start Now" xr:uid="{3CF0EE45-947D-4CA9-BA49-5E5B0564516A}"/>
  </hyperlinks>
  <pageMargins left="0.7" right="0.7" top="0.75" bottom="0.75" header="0.3" footer="0.3"/>
  <ignoredErrors>
    <ignoredError sqref="B7:B13 B16: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2D081-F130-495B-874E-20F2276AC440}">
  <dimension ref="A1:J37"/>
  <sheetViews>
    <sheetView workbookViewId="0">
      <selection activeCell="E5" sqref="E5"/>
    </sheetView>
  </sheetViews>
  <sheetFormatPr defaultColWidth="0" defaultRowHeight="14.25" zeroHeight="1"/>
  <cols>
    <col min="1" max="1" width="2.5703125" style="4" customWidth="1"/>
    <col min="2" max="2" width="9.140625" style="4" customWidth="1"/>
    <col min="3" max="3" width="5.85546875" style="4" bestFit="1" customWidth="1"/>
    <col min="4" max="4" width="2" style="4" customWidth="1"/>
    <col min="5" max="5" width="65.7109375" style="4" customWidth="1"/>
    <col min="6" max="6" width="2" style="4" customWidth="1"/>
    <col min="7" max="7" width="65.7109375" style="4" customWidth="1"/>
    <col min="8" max="8" width="2" style="4" customWidth="1"/>
    <col min="9" max="9" width="65.7109375" style="4" customWidth="1"/>
    <col min="10" max="10" width="2.7109375" style="4" customWidth="1"/>
    <col min="11" max="16384" width="9.140625" style="4" hidden="1"/>
  </cols>
  <sheetData>
    <row r="1" spans="2:9"/>
    <row r="2" spans="2:9" ht="35.25" customHeight="1">
      <c r="E2" s="84" t="s">
        <v>39</v>
      </c>
      <c r="F2" s="84"/>
      <c r="G2" s="84"/>
      <c r="H2" s="84"/>
      <c r="I2" s="84"/>
    </row>
    <row r="3" spans="2:9" ht="39.75" customHeight="1">
      <c r="D3" s="5"/>
      <c r="E3" s="7" t="s">
        <v>18</v>
      </c>
      <c r="F3" s="5"/>
      <c r="G3" s="8" t="s">
        <v>20</v>
      </c>
      <c r="H3" s="5"/>
      <c r="I3" s="9" t="s">
        <v>22</v>
      </c>
    </row>
    <row r="4" spans="2:9" ht="10.5" customHeight="1">
      <c r="D4" s="5"/>
      <c r="E4" s="5"/>
      <c r="F4" s="5"/>
      <c r="G4" s="5"/>
      <c r="H4" s="5"/>
      <c r="I4" s="5"/>
    </row>
    <row r="5" spans="2:9" ht="14.25" customHeight="1">
      <c r="B5" s="88" t="s">
        <v>40</v>
      </c>
      <c r="C5" s="85" t="s">
        <v>24</v>
      </c>
      <c r="E5" s="43" t="s">
        <v>41</v>
      </c>
      <c r="F5" s="10"/>
      <c r="G5" s="44" t="s">
        <v>42</v>
      </c>
      <c r="H5" s="10"/>
      <c r="I5" s="45" t="s">
        <v>43</v>
      </c>
    </row>
    <row r="6" spans="2:9">
      <c r="B6" s="88"/>
      <c r="C6" s="85"/>
      <c r="E6" s="43"/>
      <c r="F6" s="10"/>
      <c r="G6" s="44" t="s">
        <v>44</v>
      </c>
      <c r="H6" s="10"/>
      <c r="I6" s="45"/>
    </row>
    <row r="7" spans="2:9">
      <c r="B7" s="88"/>
      <c r="C7" s="85"/>
      <c r="E7" s="43"/>
      <c r="F7" s="10"/>
      <c r="G7" s="44"/>
      <c r="H7" s="10"/>
      <c r="I7" s="45"/>
    </row>
    <row r="8" spans="2:9">
      <c r="B8" s="88"/>
      <c r="C8" s="85"/>
      <c r="E8" s="43"/>
      <c r="F8" s="10"/>
      <c r="G8" s="44"/>
      <c r="H8" s="10"/>
      <c r="I8" s="45"/>
    </row>
    <row r="9" spans="2:9">
      <c r="B9" s="88"/>
      <c r="C9" s="85"/>
      <c r="E9" s="43"/>
      <c r="F9" s="10"/>
      <c r="G9" s="44"/>
      <c r="H9" s="10"/>
      <c r="I9" s="45"/>
    </row>
    <row r="10" spans="2:9">
      <c r="B10" s="88"/>
      <c r="C10" s="85"/>
      <c r="E10" s="43"/>
      <c r="F10" s="10"/>
      <c r="G10" s="44"/>
      <c r="H10" s="10"/>
      <c r="I10" s="45"/>
    </row>
    <row r="11" spans="2:9">
      <c r="B11" s="88"/>
      <c r="C11" s="85"/>
      <c r="E11" s="43"/>
      <c r="F11" s="10"/>
      <c r="G11" s="44"/>
      <c r="H11" s="10"/>
      <c r="I11" s="45"/>
    </row>
    <row r="12" spans="2:9">
      <c r="B12" s="88"/>
      <c r="C12" s="85"/>
      <c r="E12" s="43"/>
      <c r="F12" s="10"/>
      <c r="G12" s="44"/>
      <c r="H12" s="10"/>
      <c r="I12" s="45"/>
    </row>
    <row r="13" spans="2:9">
      <c r="B13" s="88"/>
      <c r="C13" s="85"/>
      <c r="E13" s="43"/>
      <c r="F13" s="10"/>
      <c r="G13" s="44"/>
      <c r="H13" s="10"/>
      <c r="I13" s="45"/>
    </row>
    <row r="14" spans="2:9">
      <c r="B14" s="88"/>
      <c r="C14" s="85"/>
      <c r="E14" s="43"/>
      <c r="F14" s="10"/>
      <c r="G14" s="44"/>
      <c r="H14" s="10"/>
      <c r="I14" s="45"/>
    </row>
    <row r="15" spans="2:9" ht="13.5" customHeight="1">
      <c r="B15" s="88"/>
      <c r="C15" s="6"/>
      <c r="E15" s="10"/>
      <c r="F15" s="10"/>
      <c r="G15" s="10"/>
      <c r="H15" s="10"/>
      <c r="I15" s="10"/>
    </row>
    <row r="16" spans="2:9">
      <c r="B16" s="88"/>
      <c r="C16" s="86" t="s">
        <v>26</v>
      </c>
      <c r="E16" s="43" t="s">
        <v>45</v>
      </c>
      <c r="F16" s="10"/>
      <c r="G16" s="44" t="s">
        <v>46</v>
      </c>
      <c r="H16" s="10"/>
      <c r="I16" s="45" t="s">
        <v>47</v>
      </c>
    </row>
    <row r="17" spans="2:9">
      <c r="B17" s="88"/>
      <c r="C17" s="86"/>
      <c r="E17" s="43" t="s">
        <v>48</v>
      </c>
      <c r="F17" s="10"/>
      <c r="G17" s="44" t="s">
        <v>49</v>
      </c>
      <c r="H17" s="10"/>
      <c r="I17" s="45"/>
    </row>
    <row r="18" spans="2:9">
      <c r="B18" s="88"/>
      <c r="C18" s="86"/>
      <c r="E18" s="43"/>
      <c r="F18" s="10"/>
      <c r="G18" s="44"/>
      <c r="H18" s="10"/>
      <c r="I18" s="45"/>
    </row>
    <row r="19" spans="2:9">
      <c r="B19" s="88"/>
      <c r="C19" s="86"/>
      <c r="E19" s="43"/>
      <c r="F19" s="10"/>
      <c r="G19" s="44"/>
      <c r="H19" s="10"/>
      <c r="I19" s="45"/>
    </row>
    <row r="20" spans="2:9">
      <c r="B20" s="88"/>
      <c r="C20" s="86"/>
      <c r="E20" s="43"/>
      <c r="F20" s="10"/>
      <c r="G20" s="44"/>
      <c r="H20" s="10"/>
      <c r="I20" s="45"/>
    </row>
    <row r="21" spans="2:9">
      <c r="B21" s="88"/>
      <c r="C21" s="86"/>
      <c r="E21" s="43"/>
      <c r="F21" s="10"/>
      <c r="G21" s="44"/>
      <c r="H21" s="10"/>
      <c r="I21" s="45"/>
    </row>
    <row r="22" spans="2:9">
      <c r="B22" s="88"/>
      <c r="C22" s="86"/>
      <c r="E22" s="43"/>
      <c r="F22" s="10"/>
      <c r="G22" s="44"/>
      <c r="H22" s="10"/>
      <c r="I22" s="45"/>
    </row>
    <row r="23" spans="2:9">
      <c r="B23" s="88"/>
      <c r="C23" s="86"/>
      <c r="E23" s="43"/>
      <c r="F23" s="10"/>
      <c r="G23" s="44"/>
      <c r="H23" s="10"/>
      <c r="I23" s="45"/>
    </row>
    <row r="24" spans="2:9">
      <c r="B24" s="88"/>
      <c r="C24" s="86"/>
      <c r="E24" s="43"/>
      <c r="F24" s="10"/>
      <c r="G24" s="44"/>
      <c r="H24" s="10"/>
      <c r="I24" s="45"/>
    </row>
    <row r="25" spans="2:9">
      <c r="B25" s="88"/>
      <c r="C25" s="86"/>
      <c r="E25" s="43"/>
      <c r="F25" s="10"/>
      <c r="G25" s="44"/>
      <c r="H25" s="10"/>
      <c r="I25" s="45"/>
    </row>
    <row r="26" spans="2:9" ht="12" customHeight="1">
      <c r="B26" s="88"/>
      <c r="C26" s="6"/>
      <c r="E26" s="10"/>
      <c r="F26" s="10"/>
      <c r="G26" s="10"/>
      <c r="H26" s="10"/>
      <c r="I26" s="10"/>
    </row>
    <row r="27" spans="2:9">
      <c r="B27" s="88"/>
      <c r="C27" s="87" t="s">
        <v>28</v>
      </c>
      <c r="E27" s="43" t="s">
        <v>50</v>
      </c>
      <c r="F27" s="10"/>
      <c r="G27" s="44" t="s">
        <v>51</v>
      </c>
      <c r="H27" s="10"/>
      <c r="I27" s="45" t="s">
        <v>52</v>
      </c>
    </row>
    <row r="28" spans="2:9">
      <c r="B28" s="88"/>
      <c r="C28" s="87"/>
      <c r="E28" s="43" t="s">
        <v>53</v>
      </c>
      <c r="F28" s="10"/>
      <c r="G28" s="44" t="s">
        <v>54</v>
      </c>
      <c r="H28" s="10"/>
      <c r="I28" s="45"/>
    </row>
    <row r="29" spans="2:9">
      <c r="B29" s="88"/>
      <c r="C29" s="87"/>
      <c r="E29" s="43"/>
      <c r="F29" s="10"/>
      <c r="G29" s="44"/>
      <c r="H29" s="10"/>
      <c r="I29" s="45"/>
    </row>
    <row r="30" spans="2:9">
      <c r="B30" s="88"/>
      <c r="C30" s="87"/>
      <c r="E30" s="43"/>
      <c r="F30" s="10"/>
      <c r="G30" s="44"/>
      <c r="H30" s="10"/>
      <c r="I30" s="45"/>
    </row>
    <row r="31" spans="2:9">
      <c r="B31" s="88"/>
      <c r="C31" s="87"/>
      <c r="E31" s="43"/>
      <c r="F31" s="10"/>
      <c r="G31" s="44"/>
      <c r="H31" s="10"/>
      <c r="I31" s="45"/>
    </row>
    <row r="32" spans="2:9">
      <c r="B32" s="88"/>
      <c r="C32" s="87"/>
      <c r="E32" s="43"/>
      <c r="F32" s="10"/>
      <c r="G32" s="44"/>
      <c r="H32" s="10"/>
      <c r="I32" s="45"/>
    </row>
    <row r="33" spans="2:9">
      <c r="B33" s="88"/>
      <c r="C33" s="87"/>
      <c r="E33" s="43"/>
      <c r="F33" s="10"/>
      <c r="G33" s="44"/>
      <c r="H33" s="10"/>
      <c r="I33" s="45"/>
    </row>
    <row r="34" spans="2:9">
      <c r="B34" s="88"/>
      <c r="C34" s="87"/>
      <c r="E34" s="43"/>
      <c r="F34" s="10"/>
      <c r="G34" s="44"/>
      <c r="H34" s="10"/>
      <c r="I34" s="45"/>
    </row>
    <row r="35" spans="2:9">
      <c r="B35" s="88"/>
      <c r="C35" s="87"/>
      <c r="E35" s="43"/>
      <c r="F35" s="10"/>
      <c r="G35" s="44"/>
      <c r="H35" s="10"/>
      <c r="I35" s="45"/>
    </row>
    <row r="36" spans="2:9">
      <c r="B36" s="88"/>
      <c r="C36" s="87"/>
      <c r="E36" s="43"/>
      <c r="F36" s="10"/>
      <c r="G36" s="44"/>
      <c r="H36" s="10"/>
      <c r="I36" s="45"/>
    </row>
    <row r="37" spans="2:9"/>
  </sheetData>
  <sheetProtection sheet="1" objects="1" scenarios="1" selectLockedCells="1"/>
  <mergeCells count="5">
    <mergeCell ref="E2:I2"/>
    <mergeCell ref="C5:C14"/>
    <mergeCell ref="C16:C25"/>
    <mergeCell ref="C27:C36"/>
    <mergeCell ref="B5:B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8943-17E8-42D1-A762-C6247A45242C}">
  <dimension ref="A1:AC102"/>
  <sheetViews>
    <sheetView zoomScaleNormal="100" workbookViewId="0">
      <pane xSplit="3" ySplit="2" topLeftCell="D3" activePane="bottomRight" state="frozen"/>
      <selection pane="bottomRight" activeCell="H4" sqref="H4"/>
      <selection pane="bottomLeft" activeCell="A3" sqref="A3"/>
      <selection pane="topRight" activeCell="D1" sqref="D1"/>
    </sheetView>
  </sheetViews>
  <sheetFormatPr defaultColWidth="0" defaultRowHeight="15" zeroHeight="1"/>
  <cols>
    <col min="1" max="1" width="3.140625" style="1" customWidth="1"/>
    <col min="2" max="2" width="5.7109375" style="2" bestFit="1" customWidth="1"/>
    <col min="3" max="3" width="62.85546875" style="1" customWidth="1"/>
    <col min="4" max="4" width="2.5703125" style="1" customWidth="1"/>
    <col min="5" max="6" width="14.7109375" style="2" customWidth="1"/>
    <col min="7" max="7" width="2.5703125" style="1" customWidth="1"/>
    <col min="8" max="8" width="16" style="2" bestFit="1" customWidth="1"/>
    <col min="9" max="9" width="27.28515625" style="2" bestFit="1" customWidth="1"/>
    <col min="10" max="11" width="24.140625" style="2" customWidth="1"/>
    <col min="12" max="12" width="3" style="1" customWidth="1"/>
    <col min="13" max="14" width="2.28515625" style="2" hidden="1" customWidth="1"/>
    <col min="15" max="15" width="3.42578125" style="2" hidden="1" customWidth="1"/>
    <col min="16" max="21" width="5" style="1" hidden="1" customWidth="1"/>
    <col min="22" max="22" width="6" style="1" hidden="1" customWidth="1"/>
    <col min="23" max="23" width="5" style="1" hidden="1" customWidth="1"/>
    <col min="24" max="24" width="6" style="1" hidden="1" customWidth="1"/>
    <col min="25" max="25" width="9.140625" style="1" hidden="1" customWidth="1"/>
    <col min="26" max="28" width="24.140625" style="2" customWidth="1"/>
    <col min="29" max="29" width="9.140625" style="1" customWidth="1"/>
    <col min="30" max="16384" width="9.140625" style="1" hidden="1"/>
  </cols>
  <sheetData>
    <row r="1" spans="2:28">
      <c r="M1" s="1"/>
      <c r="N1" s="1"/>
      <c r="O1" s="1"/>
    </row>
    <row r="2" spans="2:28">
      <c r="B2" s="15" t="s">
        <v>55</v>
      </c>
      <c r="C2" s="16" t="s">
        <v>56</v>
      </c>
      <c r="E2" s="15" t="s">
        <v>40</v>
      </c>
      <c r="F2" s="15" t="s">
        <v>39</v>
      </c>
      <c r="H2" s="15" t="s">
        <v>57</v>
      </c>
      <c r="I2" s="15" t="s">
        <v>58</v>
      </c>
      <c r="J2" s="15" t="s">
        <v>59</v>
      </c>
      <c r="K2" s="15" t="s">
        <v>60</v>
      </c>
      <c r="M2" s="14" t="s">
        <v>61</v>
      </c>
      <c r="N2" s="14" t="s">
        <v>62</v>
      </c>
      <c r="O2" s="14" t="s">
        <v>63</v>
      </c>
      <c r="P2" s="14" t="s">
        <v>61</v>
      </c>
      <c r="Q2" s="14" t="s">
        <v>62</v>
      </c>
      <c r="R2" s="14" t="s">
        <v>63</v>
      </c>
      <c r="S2" s="14" t="s">
        <v>61</v>
      </c>
      <c r="T2" s="14" t="s">
        <v>62</v>
      </c>
      <c r="U2" s="14" t="s">
        <v>63</v>
      </c>
      <c r="V2" s="14" t="s">
        <v>61</v>
      </c>
      <c r="W2" s="14" t="s">
        <v>62</v>
      </c>
      <c r="X2" s="14" t="s">
        <v>63</v>
      </c>
      <c r="Z2" s="15" t="s">
        <v>30</v>
      </c>
      <c r="AA2" s="15" t="s">
        <v>33</v>
      </c>
      <c r="AB2" s="15" t="s">
        <v>36</v>
      </c>
    </row>
    <row r="3" spans="2:28"/>
    <row r="4" spans="2:28">
      <c r="B4" s="13">
        <v>1</v>
      </c>
      <c r="C4" s="12" t="str">
        <f>IF('ICE Cube Content Planning'!E5="","",'ICE Cube Content Planning'!E5)</f>
        <v>Evolution and Structure of the Industry</v>
      </c>
      <c r="E4" s="13" t="s">
        <v>24</v>
      </c>
      <c r="F4" s="13" t="s">
        <v>18</v>
      </c>
      <c r="H4" s="46">
        <v>2</v>
      </c>
      <c r="I4" s="46" t="s">
        <v>64</v>
      </c>
      <c r="J4" s="46" t="s">
        <v>65</v>
      </c>
      <c r="K4" s="46" t="s">
        <v>66</v>
      </c>
      <c r="M4" s="2">
        <f>IF(C4="","",VLOOKUP(F4,'Master Tables'!$C$3:$F$14,2,FALSE)+VLOOKUP(I4,'Master Tables'!$C$3:$F$14,2,FALSE)+VLOOKUP(J4,'Master Tables'!$C$3:$F$14,2,FALSE)+VLOOKUP(K4,'Master Tables'!$C$3:$F$14,2,FALSE))</f>
        <v>9</v>
      </c>
      <c r="N4" s="2">
        <f>IF(C4="","",VLOOKUP(F4,'Master Tables'!$C$3:$F$14,3,FALSE)+VLOOKUP(I4,'Master Tables'!$C$3:$F$14,3,FALSE)+VLOOKUP(J4,'Master Tables'!$C$3:$F$14,3,FALSE)+VLOOKUP(K4,'Master Tables'!$C$3:$F$14,3,FALSE))</f>
        <v>6</v>
      </c>
      <c r="O4" s="2">
        <f>IF(C4="","",VLOOKUP(F4,'Master Tables'!$C$3:$F$14,4,FALSE)+VLOOKUP(I4,'Master Tables'!$C$3:$F$14,4,FALSE)+VLOOKUP(J4,'Master Tables'!$C$3:$F$14,4,FALSE)+VLOOKUP(K4,'Master Tables'!$C$3:$F$14,4,FALSE))</f>
        <v>13</v>
      </c>
      <c r="P4" s="30">
        <f>IF(C4="","",M4/SUM($M4:$O4))</f>
        <v>0.32142857142857145</v>
      </c>
      <c r="Q4" s="30">
        <f>IF(C4="","",N4/SUM($M4:$O4))</f>
        <v>0.21428571428571427</v>
      </c>
      <c r="R4" s="30">
        <f>IF(C4="","",O4/SUM($M4:$O4))</f>
        <v>0.4642857142857143</v>
      </c>
      <c r="S4" s="30">
        <f>IF(C4="","",IF(AND(P4&lt;&gt;MINA($P4:$R4),P4&gt;0.329),P4,0))</f>
        <v>0</v>
      </c>
      <c r="T4" s="30">
        <f>IF(C4="","",IF(AND(Q4&lt;&gt;MINA($P4:$R4),Q4&gt;0.329),Q4,0))</f>
        <v>0</v>
      </c>
      <c r="U4" s="30">
        <f>IF(C4="","",IF(OR(R4=MINA($P4:$R4),AND(R4&lt;&gt;MINA($P4:$R4)),R4&gt;0.329),R4,0))</f>
        <v>0.4642857142857143</v>
      </c>
      <c r="V4" s="30">
        <f>IF(C4="","",S4/SUM($S4:$U4))</f>
        <v>0</v>
      </c>
      <c r="W4" s="30">
        <f>IF(C4="","",T4/SUM($S4:$U4))</f>
        <v>0</v>
      </c>
      <c r="X4" s="30">
        <f>IF(C4="","",U4/SUM($S4:$U4))</f>
        <v>1</v>
      </c>
      <c r="Z4" s="13" t="str">
        <f>IF(C4="","",IF(V4=0,"",ROUND(V4*$H4,0)))</f>
        <v/>
      </c>
      <c r="AA4" s="13" t="str">
        <f>IF(C4="","",IF(W4=0,"",ROUND(W4*$H4,0)))</f>
        <v/>
      </c>
      <c r="AB4" s="13">
        <f>IF(C4="","",IF(X4=0,"",ROUND(X4*$H4,0)))</f>
        <v>2</v>
      </c>
    </row>
    <row r="5" spans="2:28">
      <c r="B5" s="13">
        <f>1+B4</f>
        <v>2</v>
      </c>
      <c r="C5" s="12" t="str">
        <f>IF('ICE Cube Content Planning'!E6="","",'ICE Cube Content Planning'!E6)</f>
        <v/>
      </c>
      <c r="E5" s="13" t="s">
        <v>24</v>
      </c>
      <c r="F5" s="13" t="s">
        <v>18</v>
      </c>
      <c r="H5" s="46"/>
      <c r="I5" s="46"/>
      <c r="J5" s="46"/>
      <c r="K5" s="46"/>
      <c r="M5" s="2" t="str">
        <f>IF(C5="","",VLOOKUP(F5,'Master Tables'!$C$3:$F$14,2,FALSE)+VLOOKUP(I5,'Master Tables'!$C$3:$F$14,2,FALSE)+VLOOKUP(J5,'Master Tables'!$C$3:$F$14,2,FALSE)+VLOOKUP(K5,'Master Tables'!$C$3:$F$14,2,FALSE))</f>
        <v/>
      </c>
      <c r="N5" s="2" t="str">
        <f>IF(C5="","",VLOOKUP(F5,'Master Tables'!$C$3:$F$14,3,FALSE)+VLOOKUP(I5,'Master Tables'!$C$3:$F$14,3,FALSE)+VLOOKUP(J5,'Master Tables'!$C$3:$F$14,3,FALSE)+VLOOKUP(K5,'Master Tables'!$C$3:$F$14,3,FALSE))</f>
        <v/>
      </c>
      <c r="O5" s="2" t="str">
        <f>IF(C5="","",VLOOKUP(F5,'Master Tables'!$C$3:$F$14,4,FALSE)+VLOOKUP(I5,'Master Tables'!$C$3:$F$14,4,FALSE)+VLOOKUP(J5,'Master Tables'!$C$3:$F$14,4,FALSE)+VLOOKUP(K5,'Master Tables'!$C$3:$F$14,4,FALSE))</f>
        <v/>
      </c>
      <c r="P5" s="30" t="str">
        <f>IF(C5="","",M5/SUM($M5:$O5))</f>
        <v/>
      </c>
      <c r="Q5" s="30" t="str">
        <f>IF(C5="","",N5/SUM($M5:$O5))</f>
        <v/>
      </c>
      <c r="R5" s="30" t="str">
        <f>IF(C5="","",O5/SUM($M5:$O5))</f>
        <v/>
      </c>
      <c r="S5" s="30" t="str">
        <f>IF(C5="","",IF(AND(P5&lt;&gt;MINA($P5:$R5),P5&gt;0.329),P5,0))</f>
        <v/>
      </c>
      <c r="T5" s="30" t="str">
        <f>IF(C5="","",IF(AND(Q5&lt;&gt;MINA($P5:$R5),Q5&gt;0.329),Q5,0))</f>
        <v/>
      </c>
      <c r="U5" s="30" t="str">
        <f>IF(C5="","",IF(OR(R5=MINA($P5:$R5),AND(R5&lt;&gt;MINA($P5:$R5)),R5&gt;0.329),R5,0))</f>
        <v/>
      </c>
      <c r="V5" s="30" t="str">
        <f>IF(C5="","",S5/SUM($S5:$U5))</f>
        <v/>
      </c>
      <c r="W5" s="30" t="str">
        <f>IF(C5="","",T5/SUM($S5:$U5))</f>
        <v/>
      </c>
      <c r="X5" s="30" t="str">
        <f>IF(C5="","",U5/SUM($S5:$U5))</f>
        <v/>
      </c>
      <c r="Z5" s="13" t="str">
        <f>IF(C5="","",IF(V5=0,"",ROUND(V5*$H5,0)))</f>
        <v/>
      </c>
      <c r="AA5" s="13" t="str">
        <f>IF(C5="","",IF(W5=0,"",ROUND(W5*$H5,0)))</f>
        <v/>
      </c>
      <c r="AB5" s="13" t="str">
        <f>IF(C5="","",IF(X5=0,"",ROUND(X5*$H5,0)))</f>
        <v/>
      </c>
    </row>
    <row r="6" spans="2:28">
      <c r="B6" s="13">
        <f t="shared" ref="B6:B13" si="0">1+B5</f>
        <v>3</v>
      </c>
      <c r="C6" s="12" t="str">
        <f>IF('ICE Cube Content Planning'!E7="","",'ICE Cube Content Planning'!E7)</f>
        <v/>
      </c>
      <c r="E6" s="13" t="s">
        <v>24</v>
      </c>
      <c r="F6" s="13" t="s">
        <v>18</v>
      </c>
      <c r="H6" s="46"/>
      <c r="I6" s="46"/>
      <c r="J6" s="46"/>
      <c r="K6" s="46"/>
      <c r="M6" s="2" t="str">
        <f>IF(C6="","",VLOOKUP(F6,'Master Tables'!$C$3:$F$14,2,FALSE)+VLOOKUP(I6,'Master Tables'!$C$3:$F$14,2,FALSE)+VLOOKUP(J6,'Master Tables'!$C$3:$F$14,2,FALSE)+VLOOKUP(K6,'Master Tables'!$C$3:$F$14,2,FALSE))</f>
        <v/>
      </c>
      <c r="N6" s="2" t="str">
        <f>IF(C6="","",VLOOKUP(F6,'Master Tables'!$C$3:$F$14,3,FALSE)+VLOOKUP(I6,'Master Tables'!$C$3:$F$14,3,FALSE)+VLOOKUP(J6,'Master Tables'!$C$3:$F$14,3,FALSE)+VLOOKUP(K6,'Master Tables'!$C$3:$F$14,3,FALSE))</f>
        <v/>
      </c>
      <c r="O6" s="2" t="str">
        <f>IF(C6="","",VLOOKUP(F6,'Master Tables'!$C$3:$F$14,4,FALSE)+VLOOKUP(I6,'Master Tables'!$C$3:$F$14,4,FALSE)+VLOOKUP(J6,'Master Tables'!$C$3:$F$14,4,FALSE)+VLOOKUP(K6,'Master Tables'!$C$3:$F$14,4,FALSE))</f>
        <v/>
      </c>
      <c r="P6" s="30" t="str">
        <f>IF(C6="","",M6/SUM($M6:$O6))</f>
        <v/>
      </c>
      <c r="Q6" s="30" t="str">
        <f>IF(C6="","",N6/SUM($M6:$O6))</f>
        <v/>
      </c>
      <c r="R6" s="30" t="str">
        <f>IF(C6="","",O6/SUM($M6:$O6))</f>
        <v/>
      </c>
      <c r="S6" s="30" t="str">
        <f>IF(C6="","",IF(AND(P6&lt;&gt;MINA($P6:$R6),P6&gt;0.329),P6,0))</f>
        <v/>
      </c>
      <c r="T6" s="30" t="str">
        <f>IF(C6="","",IF(AND(Q6&lt;&gt;MINA($P6:$R6),Q6&gt;0.329),Q6,0))</f>
        <v/>
      </c>
      <c r="U6" s="30" t="str">
        <f>IF(C6="","",IF(OR(R6=MINA($P6:$R6),AND(R6&lt;&gt;MINA($P6:$R6)),R6&gt;0.329),R6,0))</f>
        <v/>
      </c>
      <c r="V6" s="30" t="str">
        <f>IF(C6="","",S6/SUM($S6:$U6))</f>
        <v/>
      </c>
      <c r="W6" s="30" t="str">
        <f>IF(C6="","",T6/SUM($S6:$U6))</f>
        <v/>
      </c>
      <c r="X6" s="30" t="str">
        <f>IF(C6="","",U6/SUM($S6:$U6))</f>
        <v/>
      </c>
      <c r="Z6" s="13" t="str">
        <f>IF(C6="","",IF(V6=0,"",ROUND(V6*$H6,0)))</f>
        <v/>
      </c>
      <c r="AA6" s="13" t="str">
        <f>IF(C6="","",IF(W6=0,"",ROUND(W6*$H6,0)))</f>
        <v/>
      </c>
      <c r="AB6" s="13" t="str">
        <f>IF(C6="","",IF(X6=0,"",ROUND(X6*$H6,0)))</f>
        <v/>
      </c>
    </row>
    <row r="7" spans="2:28">
      <c r="B7" s="13">
        <f t="shared" si="0"/>
        <v>4</v>
      </c>
      <c r="C7" s="12" t="str">
        <f>IF('ICE Cube Content Planning'!E8="","",'ICE Cube Content Planning'!E8)</f>
        <v/>
      </c>
      <c r="E7" s="13" t="s">
        <v>24</v>
      </c>
      <c r="F7" s="13" t="s">
        <v>18</v>
      </c>
      <c r="H7" s="46"/>
      <c r="I7" s="46"/>
      <c r="J7" s="46"/>
      <c r="K7" s="46"/>
      <c r="M7" s="2" t="str">
        <f>IF(C7="","",VLOOKUP(F7,'Master Tables'!$C$3:$F$14,2,FALSE)+VLOOKUP(I7,'Master Tables'!$C$3:$F$14,2,FALSE)+VLOOKUP(J7,'Master Tables'!$C$3:$F$14,2,FALSE)+VLOOKUP(K7,'Master Tables'!$C$3:$F$14,2,FALSE))</f>
        <v/>
      </c>
      <c r="N7" s="2" t="str">
        <f>IF(C7="","",VLOOKUP(F7,'Master Tables'!$C$3:$F$14,3,FALSE)+VLOOKUP(I7,'Master Tables'!$C$3:$F$14,3,FALSE)+VLOOKUP(J7,'Master Tables'!$C$3:$F$14,3,FALSE)+VLOOKUP(K7,'Master Tables'!$C$3:$F$14,3,FALSE))</f>
        <v/>
      </c>
      <c r="O7" s="2" t="str">
        <f>IF(C7="","",VLOOKUP(F7,'Master Tables'!$C$3:$F$14,4,FALSE)+VLOOKUP(I7,'Master Tables'!$C$3:$F$14,4,FALSE)+VLOOKUP(J7,'Master Tables'!$C$3:$F$14,4,FALSE)+VLOOKUP(K7,'Master Tables'!$C$3:$F$14,4,FALSE))</f>
        <v/>
      </c>
      <c r="P7" s="30" t="str">
        <f>IF(C7="","",M7/SUM($M7:$O7))</f>
        <v/>
      </c>
      <c r="Q7" s="30" t="str">
        <f>IF(C7="","",N7/SUM($M7:$O7))</f>
        <v/>
      </c>
      <c r="R7" s="30" t="str">
        <f>IF(C7="","",O7/SUM($M7:$O7))</f>
        <v/>
      </c>
      <c r="S7" s="30" t="str">
        <f>IF(C7="","",IF(AND(P7&lt;&gt;MINA($P7:$R7),P7&gt;0.329),P7,0))</f>
        <v/>
      </c>
      <c r="T7" s="30" t="str">
        <f>IF(C7="","",IF(AND(Q7&lt;&gt;MINA($P7:$R7),Q7&gt;0.329),Q7,0))</f>
        <v/>
      </c>
      <c r="U7" s="30" t="str">
        <f>IF(C7="","",IF(OR(R7=MINA($P7:$R7),AND(R7&lt;&gt;MINA($P7:$R7)),R7&gt;0.329),R7,0))</f>
        <v/>
      </c>
      <c r="V7" s="30" t="str">
        <f>IF(C7="","",S7/SUM($S7:$U7))</f>
        <v/>
      </c>
      <c r="W7" s="30" t="str">
        <f>IF(C7="","",T7/SUM($S7:$U7))</f>
        <v/>
      </c>
      <c r="X7" s="30" t="str">
        <f>IF(C7="","",U7/SUM($S7:$U7))</f>
        <v/>
      </c>
      <c r="Z7" s="13" t="str">
        <f>IF(C7="","",IF(V7=0,"",ROUND(V7*$H7,0)))</f>
        <v/>
      </c>
      <c r="AA7" s="13" t="str">
        <f>IF(C7="","",IF(W7=0,"",ROUND(W7*$H7,0)))</f>
        <v/>
      </c>
      <c r="AB7" s="13" t="str">
        <f>IF(C7="","",IF(X7=0,"",ROUND(X7*$H7,0)))</f>
        <v/>
      </c>
    </row>
    <row r="8" spans="2:28">
      <c r="B8" s="13">
        <f t="shared" si="0"/>
        <v>5</v>
      </c>
      <c r="C8" s="12" t="str">
        <f>IF('ICE Cube Content Planning'!E9="","",'ICE Cube Content Planning'!E9)</f>
        <v/>
      </c>
      <c r="E8" s="13" t="s">
        <v>24</v>
      </c>
      <c r="F8" s="13" t="s">
        <v>18</v>
      </c>
      <c r="H8" s="46"/>
      <c r="I8" s="46"/>
      <c r="J8" s="46"/>
      <c r="K8" s="46"/>
      <c r="M8" s="2" t="str">
        <f>IF(C8="","",VLOOKUP(F8,'Master Tables'!$C$3:$F$14,2,FALSE)+VLOOKUP(I8,'Master Tables'!$C$3:$F$14,2,FALSE)+VLOOKUP(J8,'Master Tables'!$C$3:$F$14,2,FALSE)+VLOOKUP(K8,'Master Tables'!$C$3:$F$14,2,FALSE))</f>
        <v/>
      </c>
      <c r="N8" s="2" t="str">
        <f>IF(C8="","",VLOOKUP(F8,'Master Tables'!$C$3:$F$14,3,FALSE)+VLOOKUP(I8,'Master Tables'!$C$3:$F$14,3,FALSE)+VLOOKUP(J8,'Master Tables'!$C$3:$F$14,3,FALSE)+VLOOKUP(K8,'Master Tables'!$C$3:$F$14,3,FALSE))</f>
        <v/>
      </c>
      <c r="O8" s="2" t="str">
        <f>IF(C8="","",VLOOKUP(F8,'Master Tables'!$C$3:$F$14,4,FALSE)+VLOOKUP(I8,'Master Tables'!$C$3:$F$14,4,FALSE)+VLOOKUP(J8,'Master Tables'!$C$3:$F$14,4,FALSE)+VLOOKUP(K8,'Master Tables'!$C$3:$F$14,4,FALSE))</f>
        <v/>
      </c>
      <c r="P8" s="30" t="str">
        <f>IF(C8="","",M8/SUM($M8:$O8))</f>
        <v/>
      </c>
      <c r="Q8" s="30" t="str">
        <f>IF(C8="","",N8/SUM($M8:$O8))</f>
        <v/>
      </c>
      <c r="R8" s="30" t="str">
        <f>IF(C8="","",O8/SUM($M8:$O8))</f>
        <v/>
      </c>
      <c r="S8" s="30" t="str">
        <f>IF(C8="","",IF(AND(P8&lt;&gt;MINA($P8:$R8),P8&gt;0.329),P8,0))</f>
        <v/>
      </c>
      <c r="T8" s="30" t="str">
        <f>IF(C8="","",IF(AND(Q8&lt;&gt;MINA($P8:$R8),Q8&gt;0.329),Q8,0))</f>
        <v/>
      </c>
      <c r="U8" s="30" t="str">
        <f>IF(C8="","",IF(OR(R8=MINA($P8:$R8),AND(R8&lt;&gt;MINA($P8:$R8)),R8&gt;0.329),R8,0))</f>
        <v/>
      </c>
      <c r="V8" s="30" t="str">
        <f>IF(C8="","",S8/SUM($S8:$U8))</f>
        <v/>
      </c>
      <c r="W8" s="30" t="str">
        <f>IF(C8="","",T8/SUM($S8:$U8))</f>
        <v/>
      </c>
      <c r="X8" s="30" t="str">
        <f>IF(C8="","",U8/SUM($S8:$U8))</f>
        <v/>
      </c>
      <c r="Z8" s="13" t="str">
        <f>IF(C8="","",IF(V8=0,"",ROUND(V8*$H8,0)))</f>
        <v/>
      </c>
      <c r="AA8" s="13" t="str">
        <f>IF(C8="","",IF(W8=0,"",ROUND(W8*$H8,0)))</f>
        <v/>
      </c>
      <c r="AB8" s="13" t="str">
        <f>IF(C8="","",IF(X8=0,"",ROUND(X8*$H8,0)))</f>
        <v/>
      </c>
    </row>
    <row r="9" spans="2:28">
      <c r="B9" s="13">
        <f t="shared" si="0"/>
        <v>6</v>
      </c>
      <c r="C9" s="12" t="str">
        <f>IF('ICE Cube Content Planning'!E10="","",'ICE Cube Content Planning'!E10)</f>
        <v/>
      </c>
      <c r="E9" s="13" t="s">
        <v>24</v>
      </c>
      <c r="F9" s="13" t="s">
        <v>18</v>
      </c>
      <c r="H9" s="46"/>
      <c r="I9" s="46"/>
      <c r="J9" s="46"/>
      <c r="K9" s="46"/>
      <c r="M9" s="2" t="str">
        <f>IF(C9="","",VLOOKUP(F9,'Master Tables'!$C$3:$F$14,2,FALSE)+VLOOKUP(I9,'Master Tables'!$C$3:$F$14,2,FALSE)+VLOOKUP(J9,'Master Tables'!$C$3:$F$14,2,FALSE)+VLOOKUP(K9,'Master Tables'!$C$3:$F$14,2,FALSE))</f>
        <v/>
      </c>
      <c r="N9" s="2" t="str">
        <f>IF(C9="","",VLOOKUP(F9,'Master Tables'!$C$3:$F$14,3,FALSE)+VLOOKUP(I9,'Master Tables'!$C$3:$F$14,3,FALSE)+VLOOKUP(J9,'Master Tables'!$C$3:$F$14,3,FALSE)+VLOOKUP(K9,'Master Tables'!$C$3:$F$14,3,FALSE))</f>
        <v/>
      </c>
      <c r="O9" s="2" t="str">
        <f>IF(C9="","",VLOOKUP(F9,'Master Tables'!$C$3:$F$14,4,FALSE)+VLOOKUP(I9,'Master Tables'!$C$3:$F$14,4,FALSE)+VLOOKUP(J9,'Master Tables'!$C$3:$F$14,4,FALSE)+VLOOKUP(K9,'Master Tables'!$C$3:$F$14,4,FALSE))</f>
        <v/>
      </c>
      <c r="P9" s="30" t="str">
        <f>IF(C9="","",M9/SUM($M9:$O9))</f>
        <v/>
      </c>
      <c r="Q9" s="30" t="str">
        <f>IF(C9="","",N9/SUM($M9:$O9))</f>
        <v/>
      </c>
      <c r="R9" s="30" t="str">
        <f>IF(C9="","",O9/SUM($M9:$O9))</f>
        <v/>
      </c>
      <c r="S9" s="30" t="str">
        <f>IF(C9="","",IF(AND(P9&lt;&gt;MINA($P9:$R9),P9&gt;0.329),P9,0))</f>
        <v/>
      </c>
      <c r="T9" s="30" t="str">
        <f>IF(C9="","",IF(AND(Q9&lt;&gt;MINA($P9:$R9),Q9&gt;0.329),Q9,0))</f>
        <v/>
      </c>
      <c r="U9" s="30" t="str">
        <f>IF(C9="","",IF(OR(R9=MINA($P9:$R9),AND(R9&lt;&gt;MINA($P9:$R9)),R9&gt;0.329),R9,0))</f>
        <v/>
      </c>
      <c r="V9" s="30" t="str">
        <f>IF(C9="","",S9/SUM($S9:$U9))</f>
        <v/>
      </c>
      <c r="W9" s="30" t="str">
        <f>IF(C9="","",T9/SUM($S9:$U9))</f>
        <v/>
      </c>
      <c r="X9" s="30" t="str">
        <f>IF(C9="","",U9/SUM($S9:$U9))</f>
        <v/>
      </c>
      <c r="Z9" s="13" t="str">
        <f>IF(C9="","",IF(V9=0,"",ROUND(V9*$H9,0)))</f>
        <v/>
      </c>
      <c r="AA9" s="13" t="str">
        <f>IF(C9="","",IF(W9=0,"",ROUND(W9*$H9,0)))</f>
        <v/>
      </c>
      <c r="AB9" s="13" t="str">
        <f>IF(C9="","",IF(X9=0,"",ROUND(X9*$H9,0)))</f>
        <v/>
      </c>
    </row>
    <row r="10" spans="2:28">
      <c r="B10" s="13">
        <f t="shared" si="0"/>
        <v>7</v>
      </c>
      <c r="C10" s="12" t="str">
        <f>IF('ICE Cube Content Planning'!E11="","",'ICE Cube Content Planning'!E11)</f>
        <v/>
      </c>
      <c r="E10" s="13" t="s">
        <v>24</v>
      </c>
      <c r="F10" s="13" t="s">
        <v>18</v>
      </c>
      <c r="H10" s="46"/>
      <c r="I10" s="46"/>
      <c r="J10" s="46"/>
      <c r="K10" s="46"/>
      <c r="M10" s="2" t="str">
        <f>IF(C10="","",VLOOKUP(F10,'Master Tables'!$C$3:$F$14,2,FALSE)+VLOOKUP(I10,'Master Tables'!$C$3:$F$14,2,FALSE)+VLOOKUP(J10,'Master Tables'!$C$3:$F$14,2,FALSE)+VLOOKUP(K10,'Master Tables'!$C$3:$F$14,2,FALSE))</f>
        <v/>
      </c>
      <c r="N10" s="2" t="str">
        <f>IF(C10="","",VLOOKUP(F10,'Master Tables'!$C$3:$F$14,3,FALSE)+VLOOKUP(I10,'Master Tables'!$C$3:$F$14,3,FALSE)+VLOOKUP(J10,'Master Tables'!$C$3:$F$14,3,FALSE)+VLOOKUP(K10,'Master Tables'!$C$3:$F$14,3,FALSE))</f>
        <v/>
      </c>
      <c r="O10" s="2" t="str">
        <f>IF(C10="","",VLOOKUP(F10,'Master Tables'!$C$3:$F$14,4,FALSE)+VLOOKUP(I10,'Master Tables'!$C$3:$F$14,4,FALSE)+VLOOKUP(J10,'Master Tables'!$C$3:$F$14,4,FALSE)+VLOOKUP(K10,'Master Tables'!$C$3:$F$14,4,FALSE))</f>
        <v/>
      </c>
      <c r="P10" s="30" t="str">
        <f>IF(C10="","",M10/SUM($M10:$O10))</f>
        <v/>
      </c>
      <c r="Q10" s="30" t="str">
        <f>IF(C10="","",N10/SUM($M10:$O10))</f>
        <v/>
      </c>
      <c r="R10" s="30" t="str">
        <f>IF(C10="","",O10/SUM($M10:$O10))</f>
        <v/>
      </c>
      <c r="S10" s="30" t="str">
        <f>IF(C10="","",IF(AND(P10&lt;&gt;MINA($P10:$R10),P10&gt;0.329),P10,0))</f>
        <v/>
      </c>
      <c r="T10" s="30" t="str">
        <f>IF(C10="","",IF(AND(Q10&lt;&gt;MINA($P10:$R10),Q10&gt;0.329),Q10,0))</f>
        <v/>
      </c>
      <c r="U10" s="30" t="str">
        <f>IF(C10="","",IF(OR(R10=MINA($P10:$R10),AND(R10&lt;&gt;MINA($P10:$R10)),R10&gt;0.329),R10,0))</f>
        <v/>
      </c>
      <c r="V10" s="30" t="str">
        <f>IF(C10="","",S10/SUM($S10:$U10))</f>
        <v/>
      </c>
      <c r="W10" s="30" t="str">
        <f>IF(C10="","",T10/SUM($S10:$U10))</f>
        <v/>
      </c>
      <c r="X10" s="30" t="str">
        <f>IF(C10="","",U10/SUM($S10:$U10))</f>
        <v/>
      </c>
      <c r="Z10" s="13" t="str">
        <f>IF(C10="","",IF(V10=0,"",ROUND(V10*$H10,0)))</f>
        <v/>
      </c>
      <c r="AA10" s="13" t="str">
        <f>IF(C10="","",IF(W10=0,"",ROUND(W10*$H10,0)))</f>
        <v/>
      </c>
      <c r="AB10" s="13" t="str">
        <f>IF(C10="","",IF(X10=0,"",ROUND(X10*$H10,0)))</f>
        <v/>
      </c>
    </row>
    <row r="11" spans="2:28">
      <c r="B11" s="13">
        <f t="shared" si="0"/>
        <v>8</v>
      </c>
      <c r="C11" s="12" t="str">
        <f>IF('ICE Cube Content Planning'!E12="","",'ICE Cube Content Planning'!E12)</f>
        <v/>
      </c>
      <c r="E11" s="13" t="s">
        <v>24</v>
      </c>
      <c r="F11" s="13" t="s">
        <v>18</v>
      </c>
      <c r="H11" s="46"/>
      <c r="I11" s="46"/>
      <c r="J11" s="46"/>
      <c r="K11" s="46"/>
      <c r="M11" s="2" t="str">
        <f>IF(C11="","",VLOOKUP(F11,'Master Tables'!$C$3:$F$14,2,FALSE)+VLOOKUP(I11,'Master Tables'!$C$3:$F$14,2,FALSE)+VLOOKUP(J11,'Master Tables'!$C$3:$F$14,2,FALSE)+VLOOKUP(K11,'Master Tables'!$C$3:$F$14,2,FALSE))</f>
        <v/>
      </c>
      <c r="N11" s="2" t="str">
        <f>IF(C11="","",VLOOKUP(F11,'Master Tables'!$C$3:$F$14,3,FALSE)+VLOOKUP(I11,'Master Tables'!$C$3:$F$14,3,FALSE)+VLOOKUP(J11,'Master Tables'!$C$3:$F$14,3,FALSE)+VLOOKUP(K11,'Master Tables'!$C$3:$F$14,3,FALSE))</f>
        <v/>
      </c>
      <c r="O11" s="2" t="str">
        <f>IF(C11="","",VLOOKUP(F11,'Master Tables'!$C$3:$F$14,4,FALSE)+VLOOKUP(I11,'Master Tables'!$C$3:$F$14,4,FALSE)+VLOOKUP(J11,'Master Tables'!$C$3:$F$14,4,FALSE)+VLOOKUP(K11,'Master Tables'!$C$3:$F$14,4,FALSE))</f>
        <v/>
      </c>
      <c r="P11" s="30" t="str">
        <f>IF(C11="","",M11/SUM($M11:$O11))</f>
        <v/>
      </c>
      <c r="Q11" s="30" t="str">
        <f>IF(C11="","",N11/SUM($M11:$O11))</f>
        <v/>
      </c>
      <c r="R11" s="30" t="str">
        <f>IF(C11="","",O11/SUM($M11:$O11))</f>
        <v/>
      </c>
      <c r="S11" s="30" t="str">
        <f>IF(C11="","",IF(AND(P11&lt;&gt;MINA($P11:$R11),P11&gt;0.329),P11,0))</f>
        <v/>
      </c>
      <c r="T11" s="30" t="str">
        <f>IF(C11="","",IF(AND(Q11&lt;&gt;MINA($P11:$R11),Q11&gt;0.329),Q11,0))</f>
        <v/>
      </c>
      <c r="U11" s="30" t="str">
        <f>IF(C11="","",IF(OR(R11=MINA($P11:$R11),AND(R11&lt;&gt;MINA($P11:$R11)),R11&gt;0.329),R11,0))</f>
        <v/>
      </c>
      <c r="V11" s="30" t="str">
        <f>IF(C11="","",S11/SUM($S11:$U11))</f>
        <v/>
      </c>
      <c r="W11" s="30" t="str">
        <f>IF(C11="","",T11/SUM($S11:$U11))</f>
        <v/>
      </c>
      <c r="X11" s="30" t="str">
        <f>IF(C11="","",U11/SUM($S11:$U11))</f>
        <v/>
      </c>
      <c r="Z11" s="13" t="str">
        <f>IF(C11="","",IF(V11=0,"",ROUND(V11*$H11,0)))</f>
        <v/>
      </c>
      <c r="AA11" s="13" t="str">
        <f>IF(C11="","",IF(W11=0,"",ROUND(W11*$H11,0)))</f>
        <v/>
      </c>
      <c r="AB11" s="13" t="str">
        <f>IF(C11="","",IF(X11=0,"",ROUND(X11*$H11,0)))</f>
        <v/>
      </c>
    </row>
    <row r="12" spans="2:28">
      <c r="B12" s="13">
        <f t="shared" si="0"/>
        <v>9</v>
      </c>
      <c r="C12" s="12" t="str">
        <f>IF('ICE Cube Content Planning'!E13="","",'ICE Cube Content Planning'!E13)</f>
        <v/>
      </c>
      <c r="E12" s="13" t="s">
        <v>24</v>
      </c>
      <c r="F12" s="13" t="s">
        <v>18</v>
      </c>
      <c r="H12" s="46"/>
      <c r="I12" s="46"/>
      <c r="J12" s="46"/>
      <c r="K12" s="46"/>
      <c r="M12" s="2" t="str">
        <f>IF(C12="","",VLOOKUP(F12,'Master Tables'!$C$3:$F$14,2,FALSE)+VLOOKUP(I12,'Master Tables'!$C$3:$F$14,2,FALSE)+VLOOKUP(J12,'Master Tables'!$C$3:$F$14,2,FALSE)+VLOOKUP(K12,'Master Tables'!$C$3:$F$14,2,FALSE))</f>
        <v/>
      </c>
      <c r="N12" s="2" t="str">
        <f>IF(C12="","",VLOOKUP(F12,'Master Tables'!$C$3:$F$14,3,FALSE)+VLOOKUP(I12,'Master Tables'!$C$3:$F$14,3,FALSE)+VLOOKUP(J12,'Master Tables'!$C$3:$F$14,3,FALSE)+VLOOKUP(K12,'Master Tables'!$C$3:$F$14,3,FALSE))</f>
        <v/>
      </c>
      <c r="O12" s="2" t="str">
        <f>IF(C12="","",VLOOKUP(F12,'Master Tables'!$C$3:$F$14,4,FALSE)+VLOOKUP(I12,'Master Tables'!$C$3:$F$14,4,FALSE)+VLOOKUP(J12,'Master Tables'!$C$3:$F$14,4,FALSE)+VLOOKUP(K12,'Master Tables'!$C$3:$F$14,4,FALSE))</f>
        <v/>
      </c>
      <c r="P12" s="30" t="str">
        <f>IF(C12="","",M12/SUM($M12:$O12))</f>
        <v/>
      </c>
      <c r="Q12" s="30" t="str">
        <f>IF(C12="","",N12/SUM($M12:$O12))</f>
        <v/>
      </c>
      <c r="R12" s="30" t="str">
        <f>IF(C12="","",O12/SUM($M12:$O12))</f>
        <v/>
      </c>
      <c r="S12" s="30" t="str">
        <f>IF(C12="","",IF(AND(P12&lt;&gt;MINA($P12:$R12),P12&gt;0.329),P12,0))</f>
        <v/>
      </c>
      <c r="T12" s="30" t="str">
        <f>IF(C12="","",IF(AND(Q12&lt;&gt;MINA($P12:$R12),Q12&gt;0.329),Q12,0))</f>
        <v/>
      </c>
      <c r="U12" s="30" t="str">
        <f>IF(C12="","",IF(OR(R12=MINA($P12:$R12),AND(R12&lt;&gt;MINA($P12:$R12)),R12&gt;0.329),R12,0))</f>
        <v/>
      </c>
      <c r="V12" s="30" t="str">
        <f>IF(C12="","",S12/SUM($S12:$U12))</f>
        <v/>
      </c>
      <c r="W12" s="30" t="str">
        <f>IF(C12="","",T12/SUM($S12:$U12))</f>
        <v/>
      </c>
      <c r="X12" s="30" t="str">
        <f>IF(C12="","",U12/SUM($S12:$U12))</f>
        <v/>
      </c>
      <c r="Z12" s="13" t="str">
        <f>IF(C12="","",IF(V12=0,"",ROUND(V12*$H12,0)))</f>
        <v/>
      </c>
      <c r="AA12" s="13" t="str">
        <f>IF(C12="","",IF(W12=0,"",ROUND(W12*$H12,0)))</f>
        <v/>
      </c>
      <c r="AB12" s="13" t="str">
        <f>IF(C12="","",IF(X12=0,"",ROUND(X12*$H12,0)))</f>
        <v/>
      </c>
    </row>
    <row r="13" spans="2:28">
      <c r="B13" s="13">
        <f t="shared" si="0"/>
        <v>10</v>
      </c>
      <c r="C13" s="12" t="str">
        <f>IF('ICE Cube Content Planning'!E14="","",'ICE Cube Content Planning'!E14)</f>
        <v/>
      </c>
      <c r="E13" s="13" t="s">
        <v>24</v>
      </c>
      <c r="F13" s="13" t="s">
        <v>18</v>
      </c>
      <c r="H13" s="46"/>
      <c r="I13" s="46"/>
      <c r="J13" s="46"/>
      <c r="K13" s="46"/>
      <c r="M13" s="2" t="str">
        <f>IF(C13="","",VLOOKUP(F13,'Master Tables'!$C$3:$F$14,2,FALSE)+VLOOKUP(I13,'Master Tables'!$C$3:$F$14,2,FALSE)+VLOOKUP(J13,'Master Tables'!$C$3:$F$14,2,FALSE)+VLOOKUP(K13,'Master Tables'!$C$3:$F$14,2,FALSE))</f>
        <v/>
      </c>
      <c r="N13" s="2" t="str">
        <f>IF(C13="","",VLOOKUP(F13,'Master Tables'!$C$3:$F$14,3,FALSE)+VLOOKUP(I13,'Master Tables'!$C$3:$F$14,3,FALSE)+VLOOKUP(J13,'Master Tables'!$C$3:$F$14,3,FALSE)+VLOOKUP(K13,'Master Tables'!$C$3:$F$14,3,FALSE))</f>
        <v/>
      </c>
      <c r="O13" s="2" t="str">
        <f>IF(C13="","",VLOOKUP(F13,'Master Tables'!$C$3:$F$14,4,FALSE)+VLOOKUP(I13,'Master Tables'!$C$3:$F$14,4,FALSE)+VLOOKUP(J13,'Master Tables'!$C$3:$F$14,4,FALSE)+VLOOKUP(K13,'Master Tables'!$C$3:$F$14,4,FALSE))</f>
        <v/>
      </c>
      <c r="P13" s="30" t="str">
        <f>IF(C13="","",M13/SUM($M13:$O13))</f>
        <v/>
      </c>
      <c r="Q13" s="30" t="str">
        <f>IF(C13="","",N13/SUM($M13:$O13))</f>
        <v/>
      </c>
      <c r="R13" s="30" t="str">
        <f>IF(C13="","",O13/SUM($M13:$O13))</f>
        <v/>
      </c>
      <c r="S13" s="30" t="str">
        <f>IF(C13="","",IF(AND(P13&lt;&gt;MINA($P13:$R13),P13&gt;0.329),P13,0))</f>
        <v/>
      </c>
      <c r="T13" s="30" t="str">
        <f>IF(C13="","",IF(AND(Q13&lt;&gt;MINA($P13:$R13),Q13&gt;0.329),Q13,0))</f>
        <v/>
      </c>
      <c r="U13" s="30" t="str">
        <f>IF(C13="","",IF(OR(R13=MINA($P13:$R13),AND(R13&lt;&gt;MINA($P13:$R13)),R13&gt;0.329),R13,0))</f>
        <v/>
      </c>
      <c r="V13" s="30" t="str">
        <f>IF(C13="","",S13/SUM($S13:$U13))</f>
        <v/>
      </c>
      <c r="W13" s="30" t="str">
        <f>IF(C13="","",T13/SUM($S13:$U13))</f>
        <v/>
      </c>
      <c r="X13" s="30" t="str">
        <f>IF(C13="","",U13/SUM($S13:$U13))</f>
        <v/>
      </c>
      <c r="Z13" s="13" t="str">
        <f>IF(C13="","",IF(V13=0,"",ROUND(V13*$H13,0)))</f>
        <v/>
      </c>
      <c r="AA13" s="13" t="str">
        <f>IF(C13="","",IF(W13=0,"",ROUND(W13*$H13,0)))</f>
        <v/>
      </c>
      <c r="AB13" s="13" t="str">
        <f>IF(C13="","",IF(X13=0,"",ROUND(X13*$H13,0)))</f>
        <v/>
      </c>
    </row>
    <row r="14" spans="2:28">
      <c r="C14" s="10"/>
      <c r="M14" s="2" t="str">
        <f>IF(C14="","",VLOOKUP(F14,'Master Tables'!$C$3:$F$14,2,FALSE)+VLOOKUP(I14,'Master Tables'!$C$3:$F$14,2,FALSE)+VLOOKUP(J14,'Master Tables'!$C$3:$F$14,2,FALSE)+VLOOKUP(K14,'Master Tables'!$C$3:$F$14,2,FALSE))</f>
        <v/>
      </c>
      <c r="N14" s="2" t="str">
        <f>IF(C14="","",VLOOKUP(F14,'Master Tables'!$C$3:$F$14,3,FALSE)+VLOOKUP(I14,'Master Tables'!$C$3:$F$14,3,FALSE)+VLOOKUP(J14,'Master Tables'!$C$3:$F$14,3,FALSE)+VLOOKUP(K14,'Master Tables'!$C$3:$F$14,3,FALSE))</f>
        <v/>
      </c>
      <c r="O14" s="2" t="str">
        <f>IF(C14="","",VLOOKUP(F14,'Master Tables'!$C$3:$F$14,4,FALSE)+VLOOKUP(I14,'Master Tables'!$C$3:$F$14,4,FALSE)+VLOOKUP(J14,'Master Tables'!$C$3:$F$14,4,FALSE)+VLOOKUP(K14,'Master Tables'!$C$3:$F$14,4,FALSE))</f>
        <v/>
      </c>
      <c r="P14" s="30" t="str">
        <f>IF(C14="","",M14/SUM($M14:$O14))</f>
        <v/>
      </c>
      <c r="Q14" s="30" t="str">
        <f>IF(C14="","",N14/SUM($M14:$O14))</f>
        <v/>
      </c>
      <c r="R14" s="30" t="str">
        <f>IF(C14="","",O14/SUM($M14:$O14))</f>
        <v/>
      </c>
      <c r="S14" s="30" t="str">
        <f>IF(C14="","",IF(AND(P14&lt;&gt;MINA($P14:$R14),P14&gt;0.329),P14,0))</f>
        <v/>
      </c>
      <c r="T14" s="30" t="str">
        <f>IF(C14="","",IF(AND(Q14&lt;&gt;MINA($P14:$R14),Q14&gt;0.329),Q14,0))</f>
        <v/>
      </c>
      <c r="U14" s="30" t="str">
        <f>IF(C14="","",IF(OR(R14=MINA($P14:$R14),AND(R14&lt;&gt;MINA($P14:$R14)),R14&gt;0.329),R14,0))</f>
        <v/>
      </c>
      <c r="V14" s="30" t="str">
        <f>IF(C14="","",S14/SUM($S14:$U14))</f>
        <v/>
      </c>
      <c r="W14" s="30" t="str">
        <f>IF(C14="","",T14/SUM($S14:$U14))</f>
        <v/>
      </c>
      <c r="X14" s="30" t="str">
        <f>IF(C14="","",U14/SUM($S14:$U14))</f>
        <v/>
      </c>
      <c r="Z14" s="2" t="str">
        <f>IF(C14="","",IF(V14=0,"",ROUND(V14*$H14,0)))</f>
        <v/>
      </c>
      <c r="AA14" s="2" t="str">
        <f>IF(C14="","",IF(W14=0,"",ROUND(W14*$H14,0)))</f>
        <v/>
      </c>
      <c r="AB14" s="2" t="str">
        <f>IF(C14="","",IF(X14=0,"",ROUND(X14*$H14,0)))</f>
        <v/>
      </c>
    </row>
    <row r="15" spans="2:28">
      <c r="B15" s="13">
        <f>+B13+1</f>
        <v>11</v>
      </c>
      <c r="C15" s="12" t="str">
        <f>IF('ICE Cube Content Planning'!E16="","",'ICE Cube Content Planning'!E16)</f>
        <v>Company History</v>
      </c>
      <c r="E15" s="13" t="s">
        <v>26</v>
      </c>
      <c r="F15" s="13" t="s">
        <v>18</v>
      </c>
      <c r="H15" s="46">
        <v>2</v>
      </c>
      <c r="I15" s="46" t="s">
        <v>64</v>
      </c>
      <c r="J15" s="46" t="s">
        <v>65</v>
      </c>
      <c r="K15" s="46" t="s">
        <v>67</v>
      </c>
      <c r="M15" s="2">
        <f>IF(C15="","",VLOOKUP(F15,'Master Tables'!$C$3:$F$14,2,FALSE)+VLOOKUP(I15,'Master Tables'!$C$3:$F$14,2,FALSE)+VLOOKUP(J15,'Master Tables'!$C$3:$F$14,2,FALSE)+VLOOKUP(K15,'Master Tables'!$C$3:$F$14,2,FALSE))</f>
        <v>11</v>
      </c>
      <c r="N15" s="2">
        <f>IF(C15="","",VLOOKUP(F15,'Master Tables'!$C$3:$F$14,3,FALSE)+VLOOKUP(I15,'Master Tables'!$C$3:$F$14,3,FALSE)+VLOOKUP(J15,'Master Tables'!$C$3:$F$14,3,FALSE)+VLOOKUP(K15,'Master Tables'!$C$3:$F$14,3,FALSE))</f>
        <v>6</v>
      </c>
      <c r="O15" s="2">
        <f>IF(C15="","",VLOOKUP(F15,'Master Tables'!$C$3:$F$14,4,FALSE)+VLOOKUP(I15,'Master Tables'!$C$3:$F$14,4,FALSE)+VLOOKUP(J15,'Master Tables'!$C$3:$F$14,4,FALSE)+VLOOKUP(K15,'Master Tables'!$C$3:$F$14,4,FALSE))</f>
        <v>11</v>
      </c>
      <c r="P15" s="30">
        <f>IF(C15="","",M15/SUM($M15:$O15))</f>
        <v>0.39285714285714285</v>
      </c>
      <c r="Q15" s="30">
        <f>IF(C15="","",N15/SUM($M15:$O15))</f>
        <v>0.21428571428571427</v>
      </c>
      <c r="R15" s="30">
        <f>IF(C15="","",O15/SUM($M15:$O15))</f>
        <v>0.39285714285714285</v>
      </c>
      <c r="S15" s="30">
        <f>IF(C15="","",IF(AND(P15&lt;&gt;MINA($P15:$R15),P15&gt;0.329),P15,0))</f>
        <v>0.39285714285714285</v>
      </c>
      <c r="T15" s="30">
        <f>IF(C15="","",IF(AND(Q15&lt;&gt;MINA($P15:$R15),Q15&gt;0.329),Q15,0))</f>
        <v>0</v>
      </c>
      <c r="U15" s="30">
        <f>IF(C15="","",IF(OR(R15=MINA($P15:$R15),AND(R15&lt;&gt;MINA($P15:$R15)),R15&gt;0.329),R15,0))</f>
        <v>0.39285714285714285</v>
      </c>
      <c r="V15" s="30">
        <f>IF(C15="","",S15/SUM($S15:$U15))</f>
        <v>0.5</v>
      </c>
      <c r="W15" s="30">
        <f>IF(C15="","",T15/SUM($S15:$U15))</f>
        <v>0</v>
      </c>
      <c r="X15" s="30">
        <f>IF(C15="","",U15/SUM($S15:$U15))</f>
        <v>0.5</v>
      </c>
      <c r="Z15" s="13">
        <f>IF(C15="","",IF(V15=0,"",ROUND(V15*$H15,0)))</f>
        <v>1</v>
      </c>
      <c r="AA15" s="13" t="str">
        <f>IF(C15="","",IF(W15=0,"",ROUND(W15*$H15,0)))</f>
        <v/>
      </c>
      <c r="AB15" s="13">
        <f>IF(C15="","",IF(X15=0,"",ROUND(X15*$H15,0)))</f>
        <v>1</v>
      </c>
    </row>
    <row r="16" spans="2:28">
      <c r="B16" s="13">
        <f>+B15+1</f>
        <v>12</v>
      </c>
      <c r="C16" s="12" t="str">
        <f>IF('ICE Cube Content Planning'!E17="","",'ICE Cube Content Planning'!E17)</f>
        <v>Key Company Departments</v>
      </c>
      <c r="E16" s="13" t="s">
        <v>26</v>
      </c>
      <c r="F16" s="13" t="s">
        <v>18</v>
      </c>
      <c r="H16" s="46">
        <v>2</v>
      </c>
      <c r="I16" s="46" t="s">
        <v>68</v>
      </c>
      <c r="J16" s="46" t="s">
        <v>65</v>
      </c>
      <c r="K16" s="46" t="s">
        <v>67</v>
      </c>
      <c r="M16" s="2">
        <f>IF(C16="","",VLOOKUP(F16,'Master Tables'!$C$3:$F$14,2,FALSE)+VLOOKUP(I16,'Master Tables'!$C$3:$F$14,2,FALSE)+VLOOKUP(J16,'Master Tables'!$C$3:$F$14,2,FALSE)+VLOOKUP(K16,'Master Tables'!$C$3:$F$14,2,FALSE))</f>
        <v>13</v>
      </c>
      <c r="N16" s="2">
        <f>IF(C16="","",VLOOKUP(F16,'Master Tables'!$C$3:$F$14,3,FALSE)+VLOOKUP(I16,'Master Tables'!$C$3:$F$14,3,FALSE)+VLOOKUP(J16,'Master Tables'!$C$3:$F$14,3,FALSE)+VLOOKUP(K16,'Master Tables'!$C$3:$F$14,3,FALSE))</f>
        <v>6</v>
      </c>
      <c r="O16" s="2">
        <f>IF(C16="","",VLOOKUP(F16,'Master Tables'!$C$3:$F$14,4,FALSE)+VLOOKUP(I16,'Master Tables'!$C$3:$F$14,4,FALSE)+VLOOKUP(J16,'Master Tables'!$C$3:$F$14,4,FALSE)+VLOOKUP(K16,'Master Tables'!$C$3:$F$14,4,FALSE))</f>
        <v>9</v>
      </c>
      <c r="P16" s="30">
        <f>IF(C16="","",M16/SUM($M16:$O16))</f>
        <v>0.4642857142857143</v>
      </c>
      <c r="Q16" s="30">
        <f>IF(C16="","",N16/SUM($M16:$O16))</f>
        <v>0.21428571428571427</v>
      </c>
      <c r="R16" s="30">
        <f>IF(C16="","",O16/SUM($M16:$O16))</f>
        <v>0.32142857142857145</v>
      </c>
      <c r="S16" s="30">
        <f>IF(C16="","",IF(AND(P16&lt;&gt;MINA($P16:$R16),P16&gt;0.329),P16,0))</f>
        <v>0.4642857142857143</v>
      </c>
      <c r="T16" s="30">
        <f>IF(C16="","",IF(AND(Q16&lt;&gt;MINA($P16:$R16),Q16&gt;0.329),Q16,0))</f>
        <v>0</v>
      </c>
      <c r="U16" s="30">
        <f>IF(C16="","",IF(OR(R16=MINA($P16:$R16),AND(R16&lt;&gt;MINA($P16:$R16)),R16&gt;0.329),R16,0))</f>
        <v>0.32142857142857145</v>
      </c>
      <c r="V16" s="30">
        <f>IF(C16="","",S16/SUM($S16:$U16))</f>
        <v>0.59090909090909083</v>
      </c>
      <c r="W16" s="30">
        <f>IF(C16="","",T16/SUM($S16:$U16))</f>
        <v>0</v>
      </c>
      <c r="X16" s="30">
        <f>IF(C16="","",U16/SUM($S16:$U16))</f>
        <v>0.40909090909090906</v>
      </c>
      <c r="Z16" s="13">
        <f>IF(C16="","",IF(V16=0,"",ROUND(V16*$H16,0)))</f>
        <v>1</v>
      </c>
      <c r="AA16" s="13" t="str">
        <f>IF(C16="","",IF(W16=0,"",ROUND(W16*$H16,0)))</f>
        <v/>
      </c>
      <c r="AB16" s="13">
        <f>IF(C16="","",IF(X16=0,"",ROUND(X16*$H16,0)))</f>
        <v>1</v>
      </c>
    </row>
    <row r="17" spans="2:28">
      <c r="B17" s="13">
        <f t="shared" ref="B17:B24" si="1">+B16+1</f>
        <v>13</v>
      </c>
      <c r="C17" s="12" t="str">
        <f>IF('ICE Cube Content Planning'!E18="","",'ICE Cube Content Planning'!E18)</f>
        <v/>
      </c>
      <c r="E17" s="13" t="s">
        <v>26</v>
      </c>
      <c r="F17" s="13" t="s">
        <v>18</v>
      </c>
      <c r="H17" s="46"/>
      <c r="I17" s="46"/>
      <c r="J17" s="46"/>
      <c r="K17" s="46"/>
      <c r="M17" s="2" t="str">
        <f>IF(C17="","",VLOOKUP(F17,'Master Tables'!$C$3:$F$14,2,FALSE)+VLOOKUP(I17,'Master Tables'!$C$3:$F$14,2,FALSE)+VLOOKUP(J17,'Master Tables'!$C$3:$F$14,2,FALSE)+VLOOKUP(K17,'Master Tables'!$C$3:$F$14,2,FALSE))</f>
        <v/>
      </c>
      <c r="N17" s="2" t="str">
        <f>IF(C17="","",VLOOKUP(F17,'Master Tables'!$C$3:$F$14,3,FALSE)+VLOOKUP(I17,'Master Tables'!$C$3:$F$14,3,FALSE)+VLOOKUP(J17,'Master Tables'!$C$3:$F$14,3,FALSE)+VLOOKUP(K17,'Master Tables'!$C$3:$F$14,3,FALSE))</f>
        <v/>
      </c>
      <c r="O17" s="2" t="str">
        <f>IF(C17="","",VLOOKUP(F17,'Master Tables'!$C$3:$F$14,4,FALSE)+VLOOKUP(I17,'Master Tables'!$C$3:$F$14,4,FALSE)+VLOOKUP(J17,'Master Tables'!$C$3:$F$14,4,FALSE)+VLOOKUP(K17,'Master Tables'!$C$3:$F$14,4,FALSE))</f>
        <v/>
      </c>
      <c r="P17" s="30" t="str">
        <f>IF(C17="","",M17/SUM($M17:$O17))</f>
        <v/>
      </c>
      <c r="Q17" s="30" t="str">
        <f>IF(C17="","",N17/SUM($M17:$O17))</f>
        <v/>
      </c>
      <c r="R17" s="30" t="str">
        <f>IF(C17="","",O17/SUM($M17:$O17))</f>
        <v/>
      </c>
      <c r="S17" s="30" t="str">
        <f>IF(C17="","",IF(AND(P17&lt;&gt;MINA($P17:$R17),P17&gt;0.329),P17,0))</f>
        <v/>
      </c>
      <c r="T17" s="30" t="str">
        <f>IF(C17="","",IF(AND(Q17&lt;&gt;MINA($P17:$R17),Q17&gt;0.329),Q17,0))</f>
        <v/>
      </c>
      <c r="U17" s="30" t="str">
        <f>IF(C17="","",IF(OR(R17=MINA($P17:$R17),AND(R17&lt;&gt;MINA($P17:$R17)),R17&gt;0.329),R17,0))</f>
        <v/>
      </c>
      <c r="V17" s="30" t="str">
        <f>IF(C17="","",S17/SUM($S17:$U17))</f>
        <v/>
      </c>
      <c r="W17" s="30" t="str">
        <f>IF(C17="","",T17/SUM($S17:$U17))</f>
        <v/>
      </c>
      <c r="X17" s="30" t="str">
        <f>IF(C17="","",U17/SUM($S17:$U17))</f>
        <v/>
      </c>
      <c r="Z17" s="13" t="str">
        <f>IF(C17="","",IF(V17=0,"",ROUND(V17*$H17,0)))</f>
        <v/>
      </c>
      <c r="AA17" s="13" t="str">
        <f>IF(C17="","",IF(W17=0,"",ROUND(W17*$H17,0)))</f>
        <v/>
      </c>
      <c r="AB17" s="13" t="str">
        <f>IF(C17="","",IF(X17=0,"",ROUND(X17*$H17,0)))</f>
        <v/>
      </c>
    </row>
    <row r="18" spans="2:28">
      <c r="B18" s="13">
        <f t="shared" si="1"/>
        <v>14</v>
      </c>
      <c r="C18" s="12" t="str">
        <f>IF('ICE Cube Content Planning'!E19="","",'ICE Cube Content Planning'!E19)</f>
        <v/>
      </c>
      <c r="E18" s="13" t="s">
        <v>26</v>
      </c>
      <c r="F18" s="13" t="s">
        <v>18</v>
      </c>
      <c r="H18" s="46"/>
      <c r="I18" s="46"/>
      <c r="J18" s="46"/>
      <c r="K18" s="46"/>
      <c r="M18" s="2" t="str">
        <f>IF(C18="","",VLOOKUP(F18,'Master Tables'!$C$3:$F$14,2,FALSE)+VLOOKUP(I18,'Master Tables'!$C$3:$F$14,2,FALSE)+VLOOKUP(J18,'Master Tables'!$C$3:$F$14,2,FALSE)+VLOOKUP(K18,'Master Tables'!$C$3:$F$14,2,FALSE))</f>
        <v/>
      </c>
      <c r="N18" s="2" t="str">
        <f>IF(C18="","",VLOOKUP(F18,'Master Tables'!$C$3:$F$14,3,FALSE)+VLOOKUP(I18,'Master Tables'!$C$3:$F$14,3,FALSE)+VLOOKUP(J18,'Master Tables'!$C$3:$F$14,3,FALSE)+VLOOKUP(K18,'Master Tables'!$C$3:$F$14,3,FALSE))</f>
        <v/>
      </c>
      <c r="O18" s="2" t="str">
        <f>IF(C18="","",VLOOKUP(F18,'Master Tables'!$C$3:$F$14,4,FALSE)+VLOOKUP(I18,'Master Tables'!$C$3:$F$14,4,FALSE)+VLOOKUP(J18,'Master Tables'!$C$3:$F$14,4,FALSE)+VLOOKUP(K18,'Master Tables'!$C$3:$F$14,4,FALSE))</f>
        <v/>
      </c>
      <c r="P18" s="30" t="str">
        <f>IF(C18="","",M18/SUM($M18:$O18))</f>
        <v/>
      </c>
      <c r="Q18" s="30" t="str">
        <f>IF(C18="","",N18/SUM($M18:$O18))</f>
        <v/>
      </c>
      <c r="R18" s="30" t="str">
        <f>IF(C18="","",O18/SUM($M18:$O18))</f>
        <v/>
      </c>
      <c r="S18" s="30" t="str">
        <f>IF(C18="","",IF(AND(P18&lt;&gt;MINA($P18:$R18),P18&gt;0.329),P18,0))</f>
        <v/>
      </c>
      <c r="T18" s="30" t="str">
        <f>IF(C18="","",IF(AND(Q18&lt;&gt;MINA($P18:$R18),Q18&gt;0.329),Q18,0))</f>
        <v/>
      </c>
      <c r="U18" s="30" t="str">
        <f>IF(C18="","",IF(OR(R18=MINA($P18:$R18),AND(R18&lt;&gt;MINA($P18:$R18)),R18&gt;0.329),R18,0))</f>
        <v/>
      </c>
      <c r="V18" s="30" t="str">
        <f>IF(C18="","",S18/SUM($S18:$U18))</f>
        <v/>
      </c>
      <c r="W18" s="30" t="str">
        <f>IF(C18="","",T18/SUM($S18:$U18))</f>
        <v/>
      </c>
      <c r="X18" s="30" t="str">
        <f>IF(C18="","",U18/SUM($S18:$U18))</f>
        <v/>
      </c>
      <c r="Z18" s="13" t="str">
        <f>IF(C18="","",IF(V18=0,"",ROUND(V18*$H18,0)))</f>
        <v/>
      </c>
      <c r="AA18" s="13" t="str">
        <f>IF(C18="","",IF(W18=0,"",ROUND(W18*$H18,0)))</f>
        <v/>
      </c>
      <c r="AB18" s="13" t="str">
        <f>IF(C18="","",IF(X18=0,"",ROUND(X18*$H18,0)))</f>
        <v/>
      </c>
    </row>
    <row r="19" spans="2:28">
      <c r="B19" s="13">
        <f t="shared" si="1"/>
        <v>15</v>
      </c>
      <c r="C19" s="12" t="str">
        <f>IF('ICE Cube Content Planning'!E20="","",'ICE Cube Content Planning'!E20)</f>
        <v/>
      </c>
      <c r="E19" s="13" t="s">
        <v>26</v>
      </c>
      <c r="F19" s="13" t="s">
        <v>18</v>
      </c>
      <c r="H19" s="46"/>
      <c r="I19" s="46"/>
      <c r="J19" s="46"/>
      <c r="K19" s="46"/>
      <c r="M19" s="2" t="str">
        <f>IF(C19="","",VLOOKUP(F19,'Master Tables'!$C$3:$F$14,2,FALSE)+VLOOKUP(I19,'Master Tables'!$C$3:$F$14,2,FALSE)+VLOOKUP(J19,'Master Tables'!$C$3:$F$14,2,FALSE)+VLOOKUP(K19,'Master Tables'!$C$3:$F$14,2,FALSE))</f>
        <v/>
      </c>
      <c r="N19" s="2" t="str">
        <f>IF(C19="","",VLOOKUP(F19,'Master Tables'!$C$3:$F$14,3,FALSE)+VLOOKUP(I19,'Master Tables'!$C$3:$F$14,3,FALSE)+VLOOKUP(J19,'Master Tables'!$C$3:$F$14,3,FALSE)+VLOOKUP(K19,'Master Tables'!$C$3:$F$14,3,FALSE))</f>
        <v/>
      </c>
      <c r="O19" s="2" t="str">
        <f>IF(C19="","",VLOOKUP(F19,'Master Tables'!$C$3:$F$14,4,FALSE)+VLOOKUP(I19,'Master Tables'!$C$3:$F$14,4,FALSE)+VLOOKUP(J19,'Master Tables'!$C$3:$F$14,4,FALSE)+VLOOKUP(K19,'Master Tables'!$C$3:$F$14,4,FALSE))</f>
        <v/>
      </c>
      <c r="P19" s="30" t="str">
        <f>IF(C19="","",M19/SUM($M19:$O19))</f>
        <v/>
      </c>
      <c r="Q19" s="30" t="str">
        <f>IF(C19="","",N19/SUM($M19:$O19))</f>
        <v/>
      </c>
      <c r="R19" s="30" t="str">
        <f>IF(C19="","",O19/SUM($M19:$O19))</f>
        <v/>
      </c>
      <c r="S19" s="30" t="str">
        <f>IF(C19="","",IF(AND(P19&lt;&gt;MINA($P19:$R19),P19&gt;0.329),P19,0))</f>
        <v/>
      </c>
      <c r="T19" s="30" t="str">
        <f>IF(C19="","",IF(AND(Q19&lt;&gt;MINA($P19:$R19),Q19&gt;0.329),Q19,0))</f>
        <v/>
      </c>
      <c r="U19" s="30" t="str">
        <f>IF(C19="","",IF(OR(R19=MINA($P19:$R19),AND(R19&lt;&gt;MINA($P19:$R19)),R19&gt;0.329),R19,0))</f>
        <v/>
      </c>
      <c r="V19" s="30" t="str">
        <f>IF(C19="","",S19/SUM($S19:$U19))</f>
        <v/>
      </c>
      <c r="W19" s="30" t="str">
        <f>IF(C19="","",T19/SUM($S19:$U19))</f>
        <v/>
      </c>
      <c r="X19" s="30" t="str">
        <f>IF(C19="","",U19/SUM($S19:$U19))</f>
        <v/>
      </c>
      <c r="Z19" s="13" t="str">
        <f>IF(C19="","",IF(V19=0,"",ROUND(V19*$H19,0)))</f>
        <v/>
      </c>
      <c r="AA19" s="13" t="str">
        <f>IF(C19="","",IF(W19=0,"",ROUND(W19*$H19,0)))</f>
        <v/>
      </c>
      <c r="AB19" s="13" t="str">
        <f>IF(C19="","",IF(X19=0,"",ROUND(X19*$H19,0)))</f>
        <v/>
      </c>
    </row>
    <row r="20" spans="2:28">
      <c r="B20" s="13">
        <f t="shared" si="1"/>
        <v>16</v>
      </c>
      <c r="C20" s="12" t="str">
        <f>IF('ICE Cube Content Planning'!E21="","",'ICE Cube Content Planning'!E21)</f>
        <v/>
      </c>
      <c r="E20" s="13" t="s">
        <v>26</v>
      </c>
      <c r="F20" s="13" t="s">
        <v>18</v>
      </c>
      <c r="H20" s="46"/>
      <c r="I20" s="46"/>
      <c r="J20" s="46"/>
      <c r="K20" s="46"/>
      <c r="M20" s="2" t="str">
        <f>IF(C20="","",VLOOKUP(F20,'Master Tables'!$C$3:$F$14,2,FALSE)+VLOOKUP(I20,'Master Tables'!$C$3:$F$14,2,FALSE)+VLOOKUP(J20,'Master Tables'!$C$3:$F$14,2,FALSE)+VLOOKUP(K20,'Master Tables'!$C$3:$F$14,2,FALSE))</f>
        <v/>
      </c>
      <c r="N20" s="2" t="str">
        <f>IF(C20="","",VLOOKUP(F20,'Master Tables'!$C$3:$F$14,3,FALSE)+VLOOKUP(I20,'Master Tables'!$C$3:$F$14,3,FALSE)+VLOOKUP(J20,'Master Tables'!$C$3:$F$14,3,FALSE)+VLOOKUP(K20,'Master Tables'!$C$3:$F$14,3,FALSE))</f>
        <v/>
      </c>
      <c r="O20" s="2" t="str">
        <f>IF(C20="","",VLOOKUP(F20,'Master Tables'!$C$3:$F$14,4,FALSE)+VLOOKUP(I20,'Master Tables'!$C$3:$F$14,4,FALSE)+VLOOKUP(J20,'Master Tables'!$C$3:$F$14,4,FALSE)+VLOOKUP(K20,'Master Tables'!$C$3:$F$14,4,FALSE))</f>
        <v/>
      </c>
      <c r="P20" s="30" t="str">
        <f>IF(C20="","",M20/SUM($M20:$O20))</f>
        <v/>
      </c>
      <c r="Q20" s="30" t="str">
        <f>IF(C20="","",N20/SUM($M20:$O20))</f>
        <v/>
      </c>
      <c r="R20" s="30" t="str">
        <f>IF(C20="","",O20/SUM($M20:$O20))</f>
        <v/>
      </c>
      <c r="S20" s="30" t="str">
        <f>IF(C20="","",IF(AND(P20&lt;&gt;MINA($P20:$R20),P20&gt;0.329),P20,0))</f>
        <v/>
      </c>
      <c r="T20" s="30" t="str">
        <f>IF(C20="","",IF(AND(Q20&lt;&gt;MINA($P20:$R20),Q20&gt;0.329),Q20,0))</f>
        <v/>
      </c>
      <c r="U20" s="30" t="str">
        <f>IF(C20="","",IF(OR(R20=MINA($P20:$R20),AND(R20&lt;&gt;MINA($P20:$R20)),R20&gt;0.329),R20,0))</f>
        <v/>
      </c>
      <c r="V20" s="30" t="str">
        <f>IF(C20="","",S20/SUM($S20:$U20))</f>
        <v/>
      </c>
      <c r="W20" s="30" t="str">
        <f>IF(C20="","",T20/SUM($S20:$U20))</f>
        <v/>
      </c>
      <c r="X20" s="30" t="str">
        <f>IF(C20="","",U20/SUM($S20:$U20))</f>
        <v/>
      </c>
      <c r="Z20" s="13" t="str">
        <f>IF(C20="","",IF(V20=0,"",ROUND(V20*$H20,0)))</f>
        <v/>
      </c>
      <c r="AA20" s="13" t="str">
        <f>IF(C20="","",IF(W20=0,"",ROUND(W20*$H20,0)))</f>
        <v/>
      </c>
      <c r="AB20" s="13" t="str">
        <f>IF(C20="","",IF(X20=0,"",ROUND(X20*$H20,0)))</f>
        <v/>
      </c>
    </row>
    <row r="21" spans="2:28">
      <c r="B21" s="13">
        <f t="shared" si="1"/>
        <v>17</v>
      </c>
      <c r="C21" s="12" t="str">
        <f>IF('ICE Cube Content Planning'!E22="","",'ICE Cube Content Planning'!E22)</f>
        <v/>
      </c>
      <c r="E21" s="13" t="s">
        <v>26</v>
      </c>
      <c r="F21" s="13" t="s">
        <v>18</v>
      </c>
      <c r="H21" s="46"/>
      <c r="I21" s="46"/>
      <c r="J21" s="46"/>
      <c r="K21" s="46"/>
      <c r="M21" s="2" t="str">
        <f>IF(C21="","",VLOOKUP(F21,'Master Tables'!$C$3:$F$14,2,FALSE)+VLOOKUP(I21,'Master Tables'!$C$3:$F$14,2,FALSE)+VLOOKUP(J21,'Master Tables'!$C$3:$F$14,2,FALSE)+VLOOKUP(K21,'Master Tables'!$C$3:$F$14,2,FALSE))</f>
        <v/>
      </c>
      <c r="N21" s="2" t="str">
        <f>IF(C21="","",VLOOKUP(F21,'Master Tables'!$C$3:$F$14,3,FALSE)+VLOOKUP(I21,'Master Tables'!$C$3:$F$14,3,FALSE)+VLOOKUP(J21,'Master Tables'!$C$3:$F$14,3,FALSE)+VLOOKUP(K21,'Master Tables'!$C$3:$F$14,3,FALSE))</f>
        <v/>
      </c>
      <c r="O21" s="2" t="str">
        <f>IF(C21="","",VLOOKUP(F21,'Master Tables'!$C$3:$F$14,4,FALSE)+VLOOKUP(I21,'Master Tables'!$C$3:$F$14,4,FALSE)+VLOOKUP(J21,'Master Tables'!$C$3:$F$14,4,FALSE)+VLOOKUP(K21,'Master Tables'!$C$3:$F$14,4,FALSE))</f>
        <v/>
      </c>
      <c r="P21" s="30" t="str">
        <f>IF(C21="","",M21/SUM($M21:$O21))</f>
        <v/>
      </c>
      <c r="Q21" s="30" t="str">
        <f>IF(C21="","",N21/SUM($M21:$O21))</f>
        <v/>
      </c>
      <c r="R21" s="30" t="str">
        <f>IF(C21="","",O21/SUM($M21:$O21))</f>
        <v/>
      </c>
      <c r="S21" s="30" t="str">
        <f>IF(C21="","",IF(AND(P21&lt;&gt;MINA($P21:$R21),P21&gt;0.329),P21,0))</f>
        <v/>
      </c>
      <c r="T21" s="30" t="str">
        <f>IF(C21="","",IF(AND(Q21&lt;&gt;MINA($P21:$R21),Q21&gt;0.329),Q21,0))</f>
        <v/>
      </c>
      <c r="U21" s="30" t="str">
        <f>IF(C21="","",IF(OR(R21=MINA($P21:$R21),AND(R21&lt;&gt;MINA($P21:$R21)),R21&gt;0.329),R21,0))</f>
        <v/>
      </c>
      <c r="V21" s="30" t="str">
        <f>IF(C21="","",S21/SUM($S21:$U21))</f>
        <v/>
      </c>
      <c r="W21" s="30" t="str">
        <f>IF(C21="","",T21/SUM($S21:$U21))</f>
        <v/>
      </c>
      <c r="X21" s="30" t="str">
        <f>IF(C21="","",U21/SUM($S21:$U21))</f>
        <v/>
      </c>
      <c r="Z21" s="13" t="str">
        <f>IF(C21="","",IF(V21=0,"",ROUND(V21*$H21,0)))</f>
        <v/>
      </c>
      <c r="AA21" s="13" t="str">
        <f>IF(C21="","",IF(W21=0,"",ROUND(W21*$H21,0)))</f>
        <v/>
      </c>
      <c r="AB21" s="13" t="str">
        <f>IF(C21="","",IF(X21=0,"",ROUND(X21*$H21,0)))</f>
        <v/>
      </c>
    </row>
    <row r="22" spans="2:28">
      <c r="B22" s="13">
        <f t="shared" si="1"/>
        <v>18</v>
      </c>
      <c r="C22" s="12" t="str">
        <f>IF('ICE Cube Content Planning'!E23="","",'ICE Cube Content Planning'!E23)</f>
        <v/>
      </c>
      <c r="E22" s="13" t="s">
        <v>26</v>
      </c>
      <c r="F22" s="13" t="s">
        <v>18</v>
      </c>
      <c r="H22" s="46"/>
      <c r="I22" s="46"/>
      <c r="J22" s="46"/>
      <c r="K22" s="46"/>
      <c r="M22" s="2" t="str">
        <f>IF(C22="","",VLOOKUP(F22,'Master Tables'!$C$3:$F$14,2,FALSE)+VLOOKUP(I22,'Master Tables'!$C$3:$F$14,2,FALSE)+VLOOKUP(J22,'Master Tables'!$C$3:$F$14,2,FALSE)+VLOOKUP(K22,'Master Tables'!$C$3:$F$14,2,FALSE))</f>
        <v/>
      </c>
      <c r="N22" s="2" t="str">
        <f>IF(C22="","",VLOOKUP(F22,'Master Tables'!$C$3:$F$14,3,FALSE)+VLOOKUP(I22,'Master Tables'!$C$3:$F$14,3,FALSE)+VLOOKUP(J22,'Master Tables'!$C$3:$F$14,3,FALSE)+VLOOKUP(K22,'Master Tables'!$C$3:$F$14,3,FALSE))</f>
        <v/>
      </c>
      <c r="O22" s="2" t="str">
        <f>IF(C22="","",VLOOKUP(F22,'Master Tables'!$C$3:$F$14,4,FALSE)+VLOOKUP(I22,'Master Tables'!$C$3:$F$14,4,FALSE)+VLOOKUP(J22,'Master Tables'!$C$3:$F$14,4,FALSE)+VLOOKUP(K22,'Master Tables'!$C$3:$F$14,4,FALSE))</f>
        <v/>
      </c>
      <c r="P22" s="30" t="str">
        <f>IF(C22="","",M22/SUM($M22:$O22))</f>
        <v/>
      </c>
      <c r="Q22" s="30" t="str">
        <f>IF(C22="","",N22/SUM($M22:$O22))</f>
        <v/>
      </c>
      <c r="R22" s="30" t="str">
        <f>IF(C22="","",O22/SUM($M22:$O22))</f>
        <v/>
      </c>
      <c r="S22" s="30" t="str">
        <f>IF(C22="","",IF(AND(P22&lt;&gt;MINA($P22:$R22),P22&gt;0.329),P22,0))</f>
        <v/>
      </c>
      <c r="T22" s="30" t="str">
        <f>IF(C22="","",IF(AND(Q22&lt;&gt;MINA($P22:$R22),Q22&gt;0.329),Q22,0))</f>
        <v/>
      </c>
      <c r="U22" s="30" t="str">
        <f>IF(C22="","",IF(OR(R22=MINA($P22:$R22),AND(R22&lt;&gt;MINA($P22:$R22)),R22&gt;0.329),R22,0))</f>
        <v/>
      </c>
      <c r="V22" s="30" t="str">
        <f>IF(C22="","",S22/SUM($S22:$U22))</f>
        <v/>
      </c>
      <c r="W22" s="30" t="str">
        <f>IF(C22="","",T22/SUM($S22:$U22))</f>
        <v/>
      </c>
      <c r="X22" s="30" t="str">
        <f>IF(C22="","",U22/SUM($S22:$U22))</f>
        <v/>
      </c>
      <c r="Z22" s="13" t="str">
        <f>IF(C22="","",IF(V22=0,"",ROUND(V22*$H22,0)))</f>
        <v/>
      </c>
      <c r="AA22" s="13" t="str">
        <f>IF(C22="","",IF(W22=0,"",ROUND(W22*$H22,0)))</f>
        <v/>
      </c>
      <c r="AB22" s="13" t="str">
        <f>IF(C22="","",IF(X22=0,"",ROUND(X22*$H22,0)))</f>
        <v/>
      </c>
    </row>
    <row r="23" spans="2:28">
      <c r="B23" s="13">
        <f t="shared" si="1"/>
        <v>19</v>
      </c>
      <c r="C23" s="12" t="str">
        <f>IF('ICE Cube Content Planning'!E24="","",'ICE Cube Content Planning'!E24)</f>
        <v/>
      </c>
      <c r="E23" s="13" t="s">
        <v>26</v>
      </c>
      <c r="F23" s="13" t="s">
        <v>18</v>
      </c>
      <c r="H23" s="46"/>
      <c r="I23" s="46"/>
      <c r="J23" s="46"/>
      <c r="K23" s="46"/>
      <c r="M23" s="2" t="str">
        <f>IF(C23="","",VLOOKUP(F23,'Master Tables'!$C$3:$F$14,2,FALSE)+VLOOKUP(I23,'Master Tables'!$C$3:$F$14,2,FALSE)+VLOOKUP(J23,'Master Tables'!$C$3:$F$14,2,FALSE)+VLOOKUP(K23,'Master Tables'!$C$3:$F$14,2,FALSE))</f>
        <v/>
      </c>
      <c r="N23" s="2" t="str">
        <f>IF(C23="","",VLOOKUP(F23,'Master Tables'!$C$3:$F$14,3,FALSE)+VLOOKUP(I23,'Master Tables'!$C$3:$F$14,3,FALSE)+VLOOKUP(J23,'Master Tables'!$C$3:$F$14,3,FALSE)+VLOOKUP(K23,'Master Tables'!$C$3:$F$14,3,FALSE))</f>
        <v/>
      </c>
      <c r="O23" s="2" t="str">
        <f>IF(C23="","",VLOOKUP(F23,'Master Tables'!$C$3:$F$14,4,FALSE)+VLOOKUP(I23,'Master Tables'!$C$3:$F$14,4,FALSE)+VLOOKUP(J23,'Master Tables'!$C$3:$F$14,4,FALSE)+VLOOKUP(K23,'Master Tables'!$C$3:$F$14,4,FALSE))</f>
        <v/>
      </c>
      <c r="P23" s="30" t="str">
        <f>IF(C23="","",M23/SUM($M23:$O23))</f>
        <v/>
      </c>
      <c r="Q23" s="30" t="str">
        <f>IF(C23="","",N23/SUM($M23:$O23))</f>
        <v/>
      </c>
      <c r="R23" s="30" t="str">
        <f>IF(C23="","",O23/SUM($M23:$O23))</f>
        <v/>
      </c>
      <c r="S23" s="30" t="str">
        <f>IF(C23="","",IF(AND(P23&lt;&gt;MINA($P23:$R23),P23&gt;0.329),P23,0))</f>
        <v/>
      </c>
      <c r="T23" s="30" t="str">
        <f>IF(C23="","",IF(AND(Q23&lt;&gt;MINA($P23:$R23),Q23&gt;0.329),Q23,0))</f>
        <v/>
      </c>
      <c r="U23" s="30" t="str">
        <f>IF(C23="","",IF(OR(R23=MINA($P23:$R23),AND(R23&lt;&gt;MINA($P23:$R23)),R23&gt;0.329),R23,0))</f>
        <v/>
      </c>
      <c r="V23" s="30" t="str">
        <f>IF(C23="","",S23/SUM($S23:$U23))</f>
        <v/>
      </c>
      <c r="W23" s="30" t="str">
        <f>IF(C23="","",T23/SUM($S23:$U23))</f>
        <v/>
      </c>
      <c r="X23" s="30" t="str">
        <f>IF(C23="","",U23/SUM($S23:$U23))</f>
        <v/>
      </c>
      <c r="Z23" s="13" t="str">
        <f>IF(C23="","",IF(V23=0,"",ROUND(V23*$H23,0)))</f>
        <v/>
      </c>
      <c r="AA23" s="13" t="str">
        <f>IF(C23="","",IF(W23=0,"",ROUND(W23*$H23,0)))</f>
        <v/>
      </c>
      <c r="AB23" s="13" t="str">
        <f>IF(C23="","",IF(X23=0,"",ROUND(X23*$H23,0)))</f>
        <v/>
      </c>
    </row>
    <row r="24" spans="2:28">
      <c r="B24" s="13">
        <f t="shared" si="1"/>
        <v>20</v>
      </c>
      <c r="C24" s="12" t="str">
        <f>IF('ICE Cube Content Planning'!E25="","",'ICE Cube Content Planning'!E25)</f>
        <v/>
      </c>
      <c r="E24" s="13" t="s">
        <v>26</v>
      </c>
      <c r="F24" s="13" t="s">
        <v>18</v>
      </c>
      <c r="H24" s="46"/>
      <c r="I24" s="46"/>
      <c r="J24" s="46"/>
      <c r="K24" s="46"/>
      <c r="M24" s="2" t="str">
        <f>IF(C24="","",VLOOKUP(F24,'Master Tables'!$C$3:$F$14,2,FALSE)+VLOOKUP(I24,'Master Tables'!$C$3:$F$14,2,FALSE)+VLOOKUP(J24,'Master Tables'!$C$3:$F$14,2,FALSE)+VLOOKUP(K24,'Master Tables'!$C$3:$F$14,2,FALSE))</f>
        <v/>
      </c>
      <c r="N24" s="2" t="str">
        <f>IF(C24="","",VLOOKUP(F24,'Master Tables'!$C$3:$F$14,3,FALSE)+VLOOKUP(I24,'Master Tables'!$C$3:$F$14,3,FALSE)+VLOOKUP(J24,'Master Tables'!$C$3:$F$14,3,FALSE)+VLOOKUP(K24,'Master Tables'!$C$3:$F$14,3,FALSE))</f>
        <v/>
      </c>
      <c r="O24" s="2" t="str">
        <f>IF(C24="","",VLOOKUP(F24,'Master Tables'!$C$3:$F$14,4,FALSE)+VLOOKUP(I24,'Master Tables'!$C$3:$F$14,4,FALSE)+VLOOKUP(J24,'Master Tables'!$C$3:$F$14,4,FALSE)+VLOOKUP(K24,'Master Tables'!$C$3:$F$14,4,FALSE))</f>
        <v/>
      </c>
      <c r="P24" s="30" t="str">
        <f>IF(C24="","",M24/SUM($M24:$O24))</f>
        <v/>
      </c>
      <c r="Q24" s="30" t="str">
        <f>IF(C24="","",N24/SUM($M24:$O24))</f>
        <v/>
      </c>
      <c r="R24" s="30" t="str">
        <f>IF(C24="","",O24/SUM($M24:$O24))</f>
        <v/>
      </c>
      <c r="S24" s="30" t="str">
        <f>IF(C24="","",IF(AND(P24&lt;&gt;MINA($P24:$R24),P24&gt;0.329),P24,0))</f>
        <v/>
      </c>
      <c r="T24" s="30" t="str">
        <f>IF(C24="","",IF(AND(Q24&lt;&gt;MINA($P24:$R24),Q24&gt;0.329),Q24,0))</f>
        <v/>
      </c>
      <c r="U24" s="30" t="str">
        <f>IF(C24="","",IF(OR(R24=MINA($P24:$R24),AND(R24&lt;&gt;MINA($P24:$R24)),R24&gt;0.329),R24,0))</f>
        <v/>
      </c>
      <c r="V24" s="30" t="str">
        <f>IF(C24="","",S24/SUM($S24:$U24))</f>
        <v/>
      </c>
      <c r="W24" s="30" t="str">
        <f>IF(C24="","",T24/SUM($S24:$U24))</f>
        <v/>
      </c>
      <c r="X24" s="30" t="str">
        <f>IF(C24="","",U24/SUM($S24:$U24))</f>
        <v/>
      </c>
      <c r="Z24" s="13" t="str">
        <f>IF(C24="","",IF(V24=0,"",ROUND(V24*$H24,0)))</f>
        <v/>
      </c>
      <c r="AA24" s="13" t="str">
        <f>IF(C24="","",IF(W24=0,"",ROUND(W24*$H24,0)))</f>
        <v/>
      </c>
      <c r="AB24" s="13" t="str">
        <f>IF(C24="","",IF(X24=0,"",ROUND(X24*$H24,0)))</f>
        <v/>
      </c>
    </row>
    <row r="25" spans="2:28">
      <c r="C25" s="10"/>
      <c r="M25" s="2" t="str">
        <f>IF(C25="","",VLOOKUP(F25,'Master Tables'!$C$3:$F$14,2,FALSE)+VLOOKUP(I25,'Master Tables'!$C$3:$F$14,2,FALSE)+VLOOKUP(J25,'Master Tables'!$C$3:$F$14,2,FALSE)+VLOOKUP(K25,'Master Tables'!$C$3:$F$14,2,FALSE))</f>
        <v/>
      </c>
      <c r="N25" s="2" t="str">
        <f>IF(C25="","",VLOOKUP(F25,'Master Tables'!$C$3:$F$14,3,FALSE)+VLOOKUP(I25,'Master Tables'!$C$3:$F$14,3,FALSE)+VLOOKUP(J25,'Master Tables'!$C$3:$F$14,3,FALSE)+VLOOKUP(K25,'Master Tables'!$C$3:$F$14,3,FALSE))</f>
        <v/>
      </c>
      <c r="O25" s="2" t="str">
        <f>IF(C25="","",VLOOKUP(F25,'Master Tables'!$C$3:$F$14,4,FALSE)+VLOOKUP(I25,'Master Tables'!$C$3:$F$14,4,FALSE)+VLOOKUP(J25,'Master Tables'!$C$3:$F$14,4,FALSE)+VLOOKUP(K25,'Master Tables'!$C$3:$F$14,4,FALSE))</f>
        <v/>
      </c>
      <c r="P25" s="30" t="str">
        <f>IF(C25="","",M25/SUM($M25:$O25))</f>
        <v/>
      </c>
      <c r="Q25" s="30" t="str">
        <f>IF(C25="","",N25/SUM($M25:$O25))</f>
        <v/>
      </c>
      <c r="R25" s="30" t="str">
        <f>IF(C25="","",O25/SUM($M25:$O25))</f>
        <v/>
      </c>
      <c r="S25" s="30" t="str">
        <f>IF(C25="","",IF(AND(P25&lt;&gt;MINA($P25:$R25),P25&gt;0.329),P25,0))</f>
        <v/>
      </c>
      <c r="T25" s="30" t="str">
        <f>IF(C25="","",IF(AND(Q25&lt;&gt;MINA($P25:$R25),Q25&gt;0.329),Q25,0))</f>
        <v/>
      </c>
      <c r="U25" s="30" t="str">
        <f>IF(C25="","",IF(OR(R25=MINA($P25:$R25),AND(R25&lt;&gt;MINA($P25:$R25)),R25&gt;0.329),R25,0))</f>
        <v/>
      </c>
      <c r="V25" s="30" t="str">
        <f>IF(C25="","",S25/SUM($S25:$U25))</f>
        <v/>
      </c>
      <c r="W25" s="30" t="str">
        <f>IF(C25="","",T25/SUM($S25:$U25))</f>
        <v/>
      </c>
      <c r="X25" s="30" t="str">
        <f>IF(C25="","",U25/SUM($S25:$U25))</f>
        <v/>
      </c>
      <c r="Z25" s="2" t="str">
        <f>IF(C25="","",IF(V25=0,"",ROUND(V25*$H25,0)))</f>
        <v/>
      </c>
      <c r="AA25" s="2" t="str">
        <f>IF(C25="","",IF(W25=0,"",ROUND(W25*$H25,0)))</f>
        <v/>
      </c>
      <c r="AB25" s="2" t="str">
        <f>IF(C25="","",IF(X25=0,"",ROUND(X25*$H25,0)))</f>
        <v/>
      </c>
    </row>
    <row r="26" spans="2:28">
      <c r="B26" s="13">
        <f>+B24+1</f>
        <v>21</v>
      </c>
      <c r="C26" s="12" t="str">
        <f>IF('ICE Cube Content Planning'!E27="","",'ICE Cube Content Planning'!E27)</f>
        <v>Employee Information</v>
      </c>
      <c r="E26" s="13" t="s">
        <v>28</v>
      </c>
      <c r="F26" s="13" t="s">
        <v>18</v>
      </c>
      <c r="H26" s="46">
        <v>1</v>
      </c>
      <c r="I26" s="46" t="s">
        <v>68</v>
      </c>
      <c r="J26" s="46" t="s">
        <v>65</v>
      </c>
      <c r="K26" s="46" t="s">
        <v>67</v>
      </c>
      <c r="M26" s="2">
        <f>IF(C26="","",VLOOKUP(F26,'Master Tables'!$C$3:$F$14,2,FALSE)+VLOOKUP(I26,'Master Tables'!$C$3:$F$14,2,FALSE)+VLOOKUP(J26,'Master Tables'!$C$3:$F$14,2,FALSE)+VLOOKUP(K26,'Master Tables'!$C$3:$F$14,2,FALSE))</f>
        <v>13</v>
      </c>
      <c r="N26" s="2">
        <f>IF(C26="","",VLOOKUP(F26,'Master Tables'!$C$3:$F$14,3,FALSE)+VLOOKUP(I26,'Master Tables'!$C$3:$F$14,3,FALSE)+VLOOKUP(J26,'Master Tables'!$C$3:$F$14,3,FALSE)+VLOOKUP(K26,'Master Tables'!$C$3:$F$14,3,FALSE))</f>
        <v>6</v>
      </c>
      <c r="O26" s="2">
        <f>IF(C26="","",VLOOKUP(F26,'Master Tables'!$C$3:$F$14,4,FALSE)+VLOOKUP(I26,'Master Tables'!$C$3:$F$14,4,FALSE)+VLOOKUP(J26,'Master Tables'!$C$3:$F$14,4,FALSE)+VLOOKUP(K26,'Master Tables'!$C$3:$F$14,4,FALSE))</f>
        <v>9</v>
      </c>
      <c r="P26" s="30">
        <f>IF(C26="","",M26/SUM($M26:$O26))</f>
        <v>0.4642857142857143</v>
      </c>
      <c r="Q26" s="30">
        <f>IF(C26="","",N26/SUM($M26:$O26))</f>
        <v>0.21428571428571427</v>
      </c>
      <c r="R26" s="30">
        <f>IF(C26="","",O26/SUM($M26:$O26))</f>
        <v>0.32142857142857145</v>
      </c>
      <c r="S26" s="30">
        <f>IF(C26="","",IF(AND(P26&lt;&gt;MINA($P26:$R26),P26&gt;0.329),P26,0))</f>
        <v>0.4642857142857143</v>
      </c>
      <c r="T26" s="30">
        <f>IF(C26="","",IF(AND(Q26&lt;&gt;MINA($P26:$R26),Q26&gt;0.329),Q26,0))</f>
        <v>0</v>
      </c>
      <c r="U26" s="30">
        <f>IF(C26="","",IF(OR(R26=MINA($P26:$R26),AND(R26&lt;&gt;MINA($P26:$R26)),R26&gt;0.329),R26,0))</f>
        <v>0.32142857142857145</v>
      </c>
      <c r="V26" s="30">
        <f>IF(C26="","",S26/SUM($S26:$U26))</f>
        <v>0.59090909090909083</v>
      </c>
      <c r="W26" s="30">
        <f>IF(C26="","",T26/SUM($S26:$U26))</f>
        <v>0</v>
      </c>
      <c r="X26" s="30">
        <f>IF(C26="","",U26/SUM($S26:$U26))</f>
        <v>0.40909090909090906</v>
      </c>
      <c r="Z26" s="13">
        <f>IF(C26="","",IF(V26=0,"",ROUND(V26*$H26,0)))</f>
        <v>1</v>
      </c>
      <c r="AA26" s="13" t="str">
        <f>IF(C26="","",IF(W26=0,"",ROUND(W26*$H26,0)))</f>
        <v/>
      </c>
      <c r="AB26" s="13">
        <f>IF(C26="","",IF(X26=0,"",ROUND(X26*$H26,0)))</f>
        <v>0</v>
      </c>
    </row>
    <row r="27" spans="2:28">
      <c r="B27" s="13">
        <f>+B26+1</f>
        <v>22</v>
      </c>
      <c r="C27" s="12" t="str">
        <f>IF('ICE Cube Content Planning'!E28="","",'ICE Cube Content Planning'!E28)</f>
        <v>Team Introductions</v>
      </c>
      <c r="E27" s="13" t="s">
        <v>28</v>
      </c>
      <c r="F27" s="13" t="s">
        <v>18</v>
      </c>
      <c r="H27" s="46">
        <v>3</v>
      </c>
      <c r="I27" s="46" t="s">
        <v>68</v>
      </c>
      <c r="J27" s="46" t="s">
        <v>65</v>
      </c>
      <c r="K27" s="46" t="s">
        <v>67</v>
      </c>
      <c r="M27" s="2">
        <f>IF(C27="","",VLOOKUP(F27,'Master Tables'!$C$3:$F$14,2,FALSE)+VLOOKUP(I27,'Master Tables'!$C$3:$F$14,2,FALSE)+VLOOKUP(J27,'Master Tables'!$C$3:$F$14,2,FALSE)+VLOOKUP(K27,'Master Tables'!$C$3:$F$14,2,FALSE))</f>
        <v>13</v>
      </c>
      <c r="N27" s="2">
        <f>IF(C27="","",VLOOKUP(F27,'Master Tables'!$C$3:$F$14,3,FALSE)+VLOOKUP(I27,'Master Tables'!$C$3:$F$14,3,FALSE)+VLOOKUP(J27,'Master Tables'!$C$3:$F$14,3,FALSE)+VLOOKUP(K27,'Master Tables'!$C$3:$F$14,3,FALSE))</f>
        <v>6</v>
      </c>
      <c r="O27" s="2">
        <f>IF(C27="","",VLOOKUP(F27,'Master Tables'!$C$3:$F$14,4,FALSE)+VLOOKUP(I27,'Master Tables'!$C$3:$F$14,4,FALSE)+VLOOKUP(J27,'Master Tables'!$C$3:$F$14,4,FALSE)+VLOOKUP(K27,'Master Tables'!$C$3:$F$14,4,FALSE))</f>
        <v>9</v>
      </c>
      <c r="P27" s="30">
        <f>IF(C27="","",M27/SUM($M27:$O27))</f>
        <v>0.4642857142857143</v>
      </c>
      <c r="Q27" s="30">
        <f>IF(C27="","",N27/SUM($M27:$O27))</f>
        <v>0.21428571428571427</v>
      </c>
      <c r="R27" s="30">
        <f>IF(C27="","",O27/SUM($M27:$O27))</f>
        <v>0.32142857142857145</v>
      </c>
      <c r="S27" s="30">
        <f>IF(C27="","",IF(AND(P27&lt;&gt;MINA($P27:$R27),P27&gt;0.329),P27,0))</f>
        <v>0.4642857142857143</v>
      </c>
      <c r="T27" s="30">
        <f>IF(C27="","",IF(AND(Q27&lt;&gt;MINA($P27:$R27),Q27&gt;0.329),Q27,0))</f>
        <v>0</v>
      </c>
      <c r="U27" s="30">
        <f>IF(C27="","",IF(OR(R27=MINA($P27:$R27),AND(R27&lt;&gt;MINA($P27:$R27)),R27&gt;0.329),R27,0))</f>
        <v>0.32142857142857145</v>
      </c>
      <c r="V27" s="30">
        <f>IF(C27="","",S27/SUM($S27:$U27))</f>
        <v>0.59090909090909083</v>
      </c>
      <c r="W27" s="30">
        <f>IF(C27="","",T27/SUM($S27:$U27))</f>
        <v>0</v>
      </c>
      <c r="X27" s="30">
        <f>IF(C27="","",U27/SUM($S27:$U27))</f>
        <v>0.40909090909090906</v>
      </c>
      <c r="Z27" s="13">
        <f>IF(C27="","",IF(V27=0,"",ROUND(V27*$H27,0)))</f>
        <v>2</v>
      </c>
      <c r="AA27" s="13" t="str">
        <f>IF(C27="","",IF(W27=0,"",ROUND(W27*$H27,0)))</f>
        <v/>
      </c>
      <c r="AB27" s="13">
        <f>IF(C27="","",IF(X27=0,"",ROUND(X27*$H27,0)))</f>
        <v>1</v>
      </c>
    </row>
    <row r="28" spans="2:28">
      <c r="B28" s="13">
        <f t="shared" ref="B28:B35" si="2">+B27+1</f>
        <v>23</v>
      </c>
      <c r="C28" s="12" t="str">
        <f>IF('ICE Cube Content Planning'!E29="","",'ICE Cube Content Planning'!E29)</f>
        <v/>
      </c>
      <c r="E28" s="13" t="s">
        <v>28</v>
      </c>
      <c r="F28" s="13" t="s">
        <v>18</v>
      </c>
      <c r="H28" s="46"/>
      <c r="I28" s="46"/>
      <c r="J28" s="46"/>
      <c r="K28" s="46"/>
      <c r="M28" s="2" t="str">
        <f>IF(C28="","",VLOOKUP(F28,'Master Tables'!$C$3:$F$14,2,FALSE)+VLOOKUP(I28,'Master Tables'!$C$3:$F$14,2,FALSE)+VLOOKUP(J28,'Master Tables'!$C$3:$F$14,2,FALSE)+VLOOKUP(K28,'Master Tables'!$C$3:$F$14,2,FALSE))</f>
        <v/>
      </c>
      <c r="N28" s="2" t="str">
        <f>IF(C28="","",VLOOKUP(F28,'Master Tables'!$C$3:$F$14,3,FALSE)+VLOOKUP(I28,'Master Tables'!$C$3:$F$14,3,FALSE)+VLOOKUP(J28,'Master Tables'!$C$3:$F$14,3,FALSE)+VLOOKUP(K28,'Master Tables'!$C$3:$F$14,3,FALSE))</f>
        <v/>
      </c>
      <c r="O28" s="2" t="str">
        <f>IF(C28="","",VLOOKUP(F28,'Master Tables'!$C$3:$F$14,4,FALSE)+VLOOKUP(I28,'Master Tables'!$C$3:$F$14,4,FALSE)+VLOOKUP(J28,'Master Tables'!$C$3:$F$14,4,FALSE)+VLOOKUP(K28,'Master Tables'!$C$3:$F$14,4,FALSE))</f>
        <v/>
      </c>
      <c r="P28" s="30" t="str">
        <f>IF(C28="","",M28/SUM($M28:$O28))</f>
        <v/>
      </c>
      <c r="Q28" s="30" t="str">
        <f>IF(C28="","",N28/SUM($M28:$O28))</f>
        <v/>
      </c>
      <c r="R28" s="30" t="str">
        <f>IF(C28="","",O28/SUM($M28:$O28))</f>
        <v/>
      </c>
      <c r="S28" s="30" t="str">
        <f>IF(C28="","",IF(AND(P28&lt;&gt;MINA($P28:$R28),P28&gt;0.329),P28,0))</f>
        <v/>
      </c>
      <c r="T28" s="30" t="str">
        <f>IF(C28="","",IF(AND(Q28&lt;&gt;MINA($P28:$R28),Q28&gt;0.329),Q28,0))</f>
        <v/>
      </c>
      <c r="U28" s="30" t="str">
        <f>IF(C28="","",IF(OR(R28=MINA($P28:$R28),AND(R28&lt;&gt;MINA($P28:$R28)),R28&gt;0.329),R28,0))</f>
        <v/>
      </c>
      <c r="V28" s="30" t="str">
        <f>IF(C28="","",S28/SUM($S28:$U28))</f>
        <v/>
      </c>
      <c r="W28" s="30" t="str">
        <f>IF(C28="","",T28/SUM($S28:$U28))</f>
        <v/>
      </c>
      <c r="X28" s="30" t="str">
        <f>IF(C28="","",U28/SUM($S28:$U28))</f>
        <v/>
      </c>
      <c r="Z28" s="13" t="str">
        <f>IF(C28="","",IF(V28=0,"",ROUND(V28*$H28,0)))</f>
        <v/>
      </c>
      <c r="AA28" s="13" t="str">
        <f>IF(C28="","",IF(W28=0,"",ROUND(W28*$H28,0)))</f>
        <v/>
      </c>
      <c r="AB28" s="13" t="str">
        <f>IF(C28="","",IF(X28=0,"",ROUND(X28*$H28,0)))</f>
        <v/>
      </c>
    </row>
    <row r="29" spans="2:28">
      <c r="B29" s="13">
        <f t="shared" si="2"/>
        <v>24</v>
      </c>
      <c r="C29" s="12" t="str">
        <f>IF('ICE Cube Content Planning'!E30="","",'ICE Cube Content Planning'!E30)</f>
        <v/>
      </c>
      <c r="E29" s="13" t="s">
        <v>28</v>
      </c>
      <c r="F29" s="13" t="s">
        <v>18</v>
      </c>
      <c r="H29" s="46"/>
      <c r="I29" s="46"/>
      <c r="J29" s="46"/>
      <c r="K29" s="46"/>
      <c r="M29" s="2" t="str">
        <f>IF(C29="","",VLOOKUP(F29,'Master Tables'!$C$3:$F$14,2,FALSE)+VLOOKUP(I29,'Master Tables'!$C$3:$F$14,2,FALSE)+VLOOKUP(J29,'Master Tables'!$C$3:$F$14,2,FALSE)+VLOOKUP(K29,'Master Tables'!$C$3:$F$14,2,FALSE))</f>
        <v/>
      </c>
      <c r="N29" s="2" t="str">
        <f>IF(C29="","",VLOOKUP(F29,'Master Tables'!$C$3:$F$14,3,FALSE)+VLOOKUP(I29,'Master Tables'!$C$3:$F$14,3,FALSE)+VLOOKUP(J29,'Master Tables'!$C$3:$F$14,3,FALSE)+VLOOKUP(K29,'Master Tables'!$C$3:$F$14,3,FALSE))</f>
        <v/>
      </c>
      <c r="O29" s="2" t="str">
        <f>IF(C29="","",VLOOKUP(F29,'Master Tables'!$C$3:$F$14,4,FALSE)+VLOOKUP(I29,'Master Tables'!$C$3:$F$14,4,FALSE)+VLOOKUP(J29,'Master Tables'!$C$3:$F$14,4,FALSE)+VLOOKUP(K29,'Master Tables'!$C$3:$F$14,4,FALSE))</f>
        <v/>
      </c>
      <c r="P29" s="30" t="str">
        <f>IF(C29="","",M29/SUM($M29:$O29))</f>
        <v/>
      </c>
      <c r="Q29" s="30" t="str">
        <f>IF(C29="","",N29/SUM($M29:$O29))</f>
        <v/>
      </c>
      <c r="R29" s="30" t="str">
        <f>IF(C29="","",O29/SUM($M29:$O29))</f>
        <v/>
      </c>
      <c r="S29" s="30" t="str">
        <f>IF(C29="","",IF(AND(P29&lt;&gt;MINA($P29:$R29),P29&gt;0.329),P29,0))</f>
        <v/>
      </c>
      <c r="T29" s="30" t="str">
        <f>IF(C29="","",IF(AND(Q29&lt;&gt;MINA($P29:$R29),Q29&gt;0.329),Q29,0))</f>
        <v/>
      </c>
      <c r="U29" s="30" t="str">
        <f>IF(C29="","",IF(OR(R29=MINA($P29:$R29),AND(R29&lt;&gt;MINA($P29:$R29)),R29&gt;0.329),R29,0))</f>
        <v/>
      </c>
      <c r="V29" s="30" t="str">
        <f>IF(C29="","",S29/SUM($S29:$U29))</f>
        <v/>
      </c>
      <c r="W29" s="30" t="str">
        <f>IF(C29="","",T29/SUM($S29:$U29))</f>
        <v/>
      </c>
      <c r="X29" s="30" t="str">
        <f>IF(C29="","",U29/SUM($S29:$U29))</f>
        <v/>
      </c>
      <c r="Z29" s="13" t="str">
        <f>IF(C29="","",IF(V29=0,"",ROUND(V29*$H29,0)))</f>
        <v/>
      </c>
      <c r="AA29" s="13" t="str">
        <f>IF(C29="","",IF(W29=0,"",ROUND(W29*$H29,0)))</f>
        <v/>
      </c>
      <c r="AB29" s="13" t="str">
        <f>IF(C29="","",IF(X29=0,"",ROUND(X29*$H29,0)))</f>
        <v/>
      </c>
    </row>
    <row r="30" spans="2:28">
      <c r="B30" s="13">
        <f t="shared" si="2"/>
        <v>25</v>
      </c>
      <c r="C30" s="12" t="str">
        <f>IF('ICE Cube Content Planning'!E31="","",'ICE Cube Content Planning'!E31)</f>
        <v/>
      </c>
      <c r="E30" s="13" t="s">
        <v>28</v>
      </c>
      <c r="F30" s="13" t="s">
        <v>18</v>
      </c>
      <c r="H30" s="46"/>
      <c r="I30" s="46"/>
      <c r="J30" s="46"/>
      <c r="K30" s="46"/>
      <c r="M30" s="2" t="str">
        <f>IF(C30="","",VLOOKUP(F30,'Master Tables'!$C$3:$F$14,2,FALSE)+VLOOKUP(I30,'Master Tables'!$C$3:$F$14,2,FALSE)+VLOOKUP(J30,'Master Tables'!$C$3:$F$14,2,FALSE)+VLOOKUP(K30,'Master Tables'!$C$3:$F$14,2,FALSE))</f>
        <v/>
      </c>
      <c r="N30" s="2" t="str">
        <f>IF(C30="","",VLOOKUP(F30,'Master Tables'!$C$3:$F$14,3,FALSE)+VLOOKUP(I30,'Master Tables'!$C$3:$F$14,3,FALSE)+VLOOKUP(J30,'Master Tables'!$C$3:$F$14,3,FALSE)+VLOOKUP(K30,'Master Tables'!$C$3:$F$14,3,FALSE))</f>
        <v/>
      </c>
      <c r="O30" s="2" t="str">
        <f>IF(C30="","",VLOOKUP(F30,'Master Tables'!$C$3:$F$14,4,FALSE)+VLOOKUP(I30,'Master Tables'!$C$3:$F$14,4,FALSE)+VLOOKUP(J30,'Master Tables'!$C$3:$F$14,4,FALSE)+VLOOKUP(K30,'Master Tables'!$C$3:$F$14,4,FALSE))</f>
        <v/>
      </c>
      <c r="P30" s="30" t="str">
        <f>IF(C30="","",M30/SUM($M30:$O30))</f>
        <v/>
      </c>
      <c r="Q30" s="30" t="str">
        <f>IF(C30="","",N30/SUM($M30:$O30))</f>
        <v/>
      </c>
      <c r="R30" s="30" t="str">
        <f>IF(C30="","",O30/SUM($M30:$O30))</f>
        <v/>
      </c>
      <c r="S30" s="30" t="str">
        <f>IF(C30="","",IF(AND(P30&lt;&gt;MINA($P30:$R30),P30&gt;0.329),P30,0))</f>
        <v/>
      </c>
      <c r="T30" s="30" t="str">
        <f>IF(C30="","",IF(AND(Q30&lt;&gt;MINA($P30:$R30),Q30&gt;0.329),Q30,0))</f>
        <v/>
      </c>
      <c r="U30" s="30" t="str">
        <f>IF(C30="","",IF(OR(R30=MINA($P30:$R30),AND(R30&lt;&gt;MINA($P30:$R30)),R30&gt;0.329),R30,0))</f>
        <v/>
      </c>
      <c r="V30" s="30" t="str">
        <f>IF(C30="","",S30/SUM($S30:$U30))</f>
        <v/>
      </c>
      <c r="W30" s="30" t="str">
        <f>IF(C30="","",T30/SUM($S30:$U30))</f>
        <v/>
      </c>
      <c r="X30" s="30" t="str">
        <f>IF(C30="","",U30/SUM($S30:$U30))</f>
        <v/>
      </c>
      <c r="Z30" s="13" t="str">
        <f>IF(C30="","",IF(V30=0,"",ROUND(V30*$H30,0)))</f>
        <v/>
      </c>
      <c r="AA30" s="13" t="str">
        <f>IF(C30="","",IF(W30=0,"",ROUND(W30*$H30,0)))</f>
        <v/>
      </c>
      <c r="AB30" s="13" t="str">
        <f>IF(C30="","",IF(X30=0,"",ROUND(X30*$H30,0)))</f>
        <v/>
      </c>
    </row>
    <row r="31" spans="2:28">
      <c r="B31" s="13">
        <f t="shared" si="2"/>
        <v>26</v>
      </c>
      <c r="C31" s="12" t="str">
        <f>IF('ICE Cube Content Planning'!E32="","",'ICE Cube Content Planning'!E32)</f>
        <v/>
      </c>
      <c r="E31" s="13" t="s">
        <v>28</v>
      </c>
      <c r="F31" s="13" t="s">
        <v>18</v>
      </c>
      <c r="H31" s="46"/>
      <c r="I31" s="46"/>
      <c r="J31" s="46"/>
      <c r="K31" s="46"/>
      <c r="M31" s="2" t="str">
        <f>IF(C31="","",VLOOKUP(F31,'Master Tables'!$C$3:$F$14,2,FALSE)+VLOOKUP(I31,'Master Tables'!$C$3:$F$14,2,FALSE)+VLOOKUP(J31,'Master Tables'!$C$3:$F$14,2,FALSE)+VLOOKUP(K31,'Master Tables'!$C$3:$F$14,2,FALSE))</f>
        <v/>
      </c>
      <c r="N31" s="2" t="str">
        <f>IF(C31="","",VLOOKUP(F31,'Master Tables'!$C$3:$F$14,3,FALSE)+VLOOKUP(I31,'Master Tables'!$C$3:$F$14,3,FALSE)+VLOOKUP(J31,'Master Tables'!$C$3:$F$14,3,FALSE)+VLOOKUP(K31,'Master Tables'!$C$3:$F$14,3,FALSE))</f>
        <v/>
      </c>
      <c r="O31" s="2" t="str">
        <f>IF(C31="","",VLOOKUP(F31,'Master Tables'!$C$3:$F$14,4,FALSE)+VLOOKUP(I31,'Master Tables'!$C$3:$F$14,4,FALSE)+VLOOKUP(J31,'Master Tables'!$C$3:$F$14,4,FALSE)+VLOOKUP(K31,'Master Tables'!$C$3:$F$14,4,FALSE))</f>
        <v/>
      </c>
      <c r="P31" s="30" t="str">
        <f>IF(C31="","",M31/SUM($M31:$O31))</f>
        <v/>
      </c>
      <c r="Q31" s="30" t="str">
        <f>IF(C31="","",N31/SUM($M31:$O31))</f>
        <v/>
      </c>
      <c r="R31" s="30" t="str">
        <f>IF(C31="","",O31/SUM($M31:$O31))</f>
        <v/>
      </c>
      <c r="S31" s="30" t="str">
        <f>IF(C31="","",IF(AND(P31&lt;&gt;MINA($P31:$R31),P31&gt;0.329),P31,0))</f>
        <v/>
      </c>
      <c r="T31" s="30" t="str">
        <f>IF(C31="","",IF(AND(Q31&lt;&gt;MINA($P31:$R31),Q31&gt;0.329),Q31,0))</f>
        <v/>
      </c>
      <c r="U31" s="30" t="str">
        <f>IF(C31="","",IF(OR(R31=MINA($P31:$R31),AND(R31&lt;&gt;MINA($P31:$R31)),R31&gt;0.329),R31,0))</f>
        <v/>
      </c>
      <c r="V31" s="30" t="str">
        <f>IF(C31="","",S31/SUM($S31:$U31))</f>
        <v/>
      </c>
      <c r="W31" s="30" t="str">
        <f>IF(C31="","",T31/SUM($S31:$U31))</f>
        <v/>
      </c>
      <c r="X31" s="30" t="str">
        <f>IF(C31="","",U31/SUM($S31:$U31))</f>
        <v/>
      </c>
      <c r="Z31" s="13" t="str">
        <f>IF(C31="","",IF(V31=0,"",ROUND(V31*$H31,0)))</f>
        <v/>
      </c>
      <c r="AA31" s="13" t="str">
        <f>IF(C31="","",IF(W31=0,"",ROUND(W31*$H31,0)))</f>
        <v/>
      </c>
      <c r="AB31" s="13" t="str">
        <f>IF(C31="","",IF(X31=0,"",ROUND(X31*$H31,0)))</f>
        <v/>
      </c>
    </row>
    <row r="32" spans="2:28">
      <c r="B32" s="13">
        <f t="shared" si="2"/>
        <v>27</v>
      </c>
      <c r="C32" s="12" t="str">
        <f>IF('ICE Cube Content Planning'!E33="","",'ICE Cube Content Planning'!E33)</f>
        <v/>
      </c>
      <c r="E32" s="13" t="s">
        <v>28</v>
      </c>
      <c r="F32" s="13" t="s">
        <v>18</v>
      </c>
      <c r="H32" s="46"/>
      <c r="I32" s="46"/>
      <c r="J32" s="46"/>
      <c r="K32" s="46"/>
      <c r="M32" s="2" t="str">
        <f>IF(C32="","",VLOOKUP(F32,'Master Tables'!$C$3:$F$14,2,FALSE)+VLOOKUP(I32,'Master Tables'!$C$3:$F$14,2,FALSE)+VLOOKUP(J32,'Master Tables'!$C$3:$F$14,2,FALSE)+VLOOKUP(K32,'Master Tables'!$C$3:$F$14,2,FALSE))</f>
        <v/>
      </c>
      <c r="N32" s="2" t="str">
        <f>IF(C32="","",VLOOKUP(F32,'Master Tables'!$C$3:$F$14,3,FALSE)+VLOOKUP(I32,'Master Tables'!$C$3:$F$14,3,FALSE)+VLOOKUP(J32,'Master Tables'!$C$3:$F$14,3,FALSE)+VLOOKUP(K32,'Master Tables'!$C$3:$F$14,3,FALSE))</f>
        <v/>
      </c>
      <c r="O32" s="2" t="str">
        <f>IF(C32="","",VLOOKUP(F32,'Master Tables'!$C$3:$F$14,4,FALSE)+VLOOKUP(I32,'Master Tables'!$C$3:$F$14,4,FALSE)+VLOOKUP(J32,'Master Tables'!$C$3:$F$14,4,FALSE)+VLOOKUP(K32,'Master Tables'!$C$3:$F$14,4,FALSE))</f>
        <v/>
      </c>
      <c r="P32" s="30" t="str">
        <f>IF(C32="","",M32/SUM($M32:$O32))</f>
        <v/>
      </c>
      <c r="Q32" s="30" t="str">
        <f>IF(C32="","",N32/SUM($M32:$O32))</f>
        <v/>
      </c>
      <c r="R32" s="30" t="str">
        <f>IF(C32="","",O32/SUM($M32:$O32))</f>
        <v/>
      </c>
      <c r="S32" s="30" t="str">
        <f>IF(C32="","",IF(AND(P32&lt;&gt;MINA($P32:$R32),P32&gt;0.329),P32,0))</f>
        <v/>
      </c>
      <c r="T32" s="30" t="str">
        <f>IF(C32="","",IF(AND(Q32&lt;&gt;MINA($P32:$R32),Q32&gt;0.329),Q32,0))</f>
        <v/>
      </c>
      <c r="U32" s="30" t="str">
        <f>IF(C32="","",IF(OR(R32=MINA($P32:$R32),AND(R32&lt;&gt;MINA($P32:$R32)),R32&gt;0.329),R32,0))</f>
        <v/>
      </c>
      <c r="V32" s="30" t="str">
        <f>IF(C32="","",S32/SUM($S32:$U32))</f>
        <v/>
      </c>
      <c r="W32" s="30" t="str">
        <f>IF(C32="","",T32/SUM($S32:$U32))</f>
        <v/>
      </c>
      <c r="X32" s="30" t="str">
        <f>IF(C32="","",U32/SUM($S32:$U32))</f>
        <v/>
      </c>
      <c r="Z32" s="13" t="str">
        <f>IF(C32="","",IF(V32=0,"",ROUND(V32*$H32,0)))</f>
        <v/>
      </c>
      <c r="AA32" s="13" t="str">
        <f>IF(C32="","",IF(W32=0,"",ROUND(W32*$H32,0)))</f>
        <v/>
      </c>
      <c r="AB32" s="13" t="str">
        <f>IF(C32="","",IF(X32=0,"",ROUND(X32*$H32,0)))</f>
        <v/>
      </c>
    </row>
    <row r="33" spans="2:28">
      <c r="B33" s="13">
        <f t="shared" si="2"/>
        <v>28</v>
      </c>
      <c r="C33" s="12" t="str">
        <f>IF('ICE Cube Content Planning'!E34="","",'ICE Cube Content Planning'!E34)</f>
        <v/>
      </c>
      <c r="E33" s="13" t="s">
        <v>28</v>
      </c>
      <c r="F33" s="13" t="s">
        <v>18</v>
      </c>
      <c r="H33" s="46"/>
      <c r="I33" s="46"/>
      <c r="J33" s="46"/>
      <c r="K33" s="46"/>
      <c r="M33" s="2" t="str">
        <f>IF(C33="","",VLOOKUP(F33,'Master Tables'!$C$3:$F$14,2,FALSE)+VLOOKUP(I33,'Master Tables'!$C$3:$F$14,2,FALSE)+VLOOKUP(J33,'Master Tables'!$C$3:$F$14,2,FALSE)+VLOOKUP(K33,'Master Tables'!$C$3:$F$14,2,FALSE))</f>
        <v/>
      </c>
      <c r="N33" s="2" t="str">
        <f>IF(C33="","",VLOOKUP(F33,'Master Tables'!$C$3:$F$14,3,FALSE)+VLOOKUP(I33,'Master Tables'!$C$3:$F$14,3,FALSE)+VLOOKUP(J33,'Master Tables'!$C$3:$F$14,3,FALSE)+VLOOKUP(K33,'Master Tables'!$C$3:$F$14,3,FALSE))</f>
        <v/>
      </c>
      <c r="O33" s="2" t="str">
        <f>IF(C33="","",VLOOKUP(F33,'Master Tables'!$C$3:$F$14,4,FALSE)+VLOOKUP(I33,'Master Tables'!$C$3:$F$14,4,FALSE)+VLOOKUP(J33,'Master Tables'!$C$3:$F$14,4,FALSE)+VLOOKUP(K33,'Master Tables'!$C$3:$F$14,4,FALSE))</f>
        <v/>
      </c>
      <c r="P33" s="30" t="str">
        <f>IF(C33="","",M33/SUM($M33:$O33))</f>
        <v/>
      </c>
      <c r="Q33" s="30" t="str">
        <f>IF(C33="","",N33/SUM($M33:$O33))</f>
        <v/>
      </c>
      <c r="R33" s="30" t="str">
        <f>IF(C33="","",O33/SUM($M33:$O33))</f>
        <v/>
      </c>
      <c r="S33" s="30" t="str">
        <f>IF(C33="","",IF(AND(P33&lt;&gt;MINA($P33:$R33),P33&gt;0.329),P33,0))</f>
        <v/>
      </c>
      <c r="T33" s="30" t="str">
        <f>IF(C33="","",IF(AND(Q33&lt;&gt;MINA($P33:$R33),Q33&gt;0.329),Q33,0))</f>
        <v/>
      </c>
      <c r="U33" s="30" t="str">
        <f>IF(C33="","",IF(OR(R33=MINA($P33:$R33),AND(R33&lt;&gt;MINA($P33:$R33)),R33&gt;0.329),R33,0))</f>
        <v/>
      </c>
      <c r="V33" s="30" t="str">
        <f>IF(C33="","",S33/SUM($S33:$U33))</f>
        <v/>
      </c>
      <c r="W33" s="30" t="str">
        <f>IF(C33="","",T33/SUM($S33:$U33))</f>
        <v/>
      </c>
      <c r="X33" s="30" t="str">
        <f>IF(C33="","",U33/SUM($S33:$U33))</f>
        <v/>
      </c>
      <c r="Z33" s="13" t="str">
        <f>IF(C33="","",IF(V33=0,"",ROUND(V33*$H33,0)))</f>
        <v/>
      </c>
      <c r="AA33" s="13" t="str">
        <f>IF(C33="","",IF(W33=0,"",ROUND(W33*$H33,0)))</f>
        <v/>
      </c>
      <c r="AB33" s="13" t="str">
        <f>IF(C33="","",IF(X33=0,"",ROUND(X33*$H33,0)))</f>
        <v/>
      </c>
    </row>
    <row r="34" spans="2:28">
      <c r="B34" s="13">
        <f t="shared" si="2"/>
        <v>29</v>
      </c>
      <c r="C34" s="12" t="str">
        <f>IF('ICE Cube Content Planning'!E35="","",'ICE Cube Content Planning'!E35)</f>
        <v/>
      </c>
      <c r="E34" s="13" t="s">
        <v>28</v>
      </c>
      <c r="F34" s="13" t="s">
        <v>18</v>
      </c>
      <c r="H34" s="46"/>
      <c r="I34" s="46"/>
      <c r="J34" s="46"/>
      <c r="K34" s="46"/>
      <c r="M34" s="2" t="str">
        <f>IF(C34="","",VLOOKUP(F34,'Master Tables'!$C$3:$F$14,2,FALSE)+VLOOKUP(I34,'Master Tables'!$C$3:$F$14,2,FALSE)+VLOOKUP(J34,'Master Tables'!$C$3:$F$14,2,FALSE)+VLOOKUP(K34,'Master Tables'!$C$3:$F$14,2,FALSE))</f>
        <v/>
      </c>
      <c r="N34" s="2" t="str">
        <f>IF(C34="","",VLOOKUP(F34,'Master Tables'!$C$3:$F$14,3,FALSE)+VLOOKUP(I34,'Master Tables'!$C$3:$F$14,3,FALSE)+VLOOKUP(J34,'Master Tables'!$C$3:$F$14,3,FALSE)+VLOOKUP(K34,'Master Tables'!$C$3:$F$14,3,FALSE))</f>
        <v/>
      </c>
      <c r="O34" s="2" t="str">
        <f>IF(C34="","",VLOOKUP(F34,'Master Tables'!$C$3:$F$14,4,FALSE)+VLOOKUP(I34,'Master Tables'!$C$3:$F$14,4,FALSE)+VLOOKUP(J34,'Master Tables'!$C$3:$F$14,4,FALSE)+VLOOKUP(K34,'Master Tables'!$C$3:$F$14,4,FALSE))</f>
        <v/>
      </c>
      <c r="P34" s="30" t="str">
        <f>IF(C34="","",M34/SUM($M34:$O34))</f>
        <v/>
      </c>
      <c r="Q34" s="30" t="str">
        <f>IF(C34="","",N34/SUM($M34:$O34))</f>
        <v/>
      </c>
      <c r="R34" s="30" t="str">
        <f>IF(C34="","",O34/SUM($M34:$O34))</f>
        <v/>
      </c>
      <c r="S34" s="30" t="str">
        <f>IF(C34="","",IF(AND(P34&lt;&gt;MINA($P34:$R34),P34&gt;0.329),P34,0))</f>
        <v/>
      </c>
      <c r="T34" s="30" t="str">
        <f>IF(C34="","",IF(AND(Q34&lt;&gt;MINA($P34:$R34),Q34&gt;0.329),Q34,0))</f>
        <v/>
      </c>
      <c r="U34" s="30" t="str">
        <f>IF(C34="","",IF(OR(R34=MINA($P34:$R34),AND(R34&lt;&gt;MINA($P34:$R34)),R34&gt;0.329),R34,0))</f>
        <v/>
      </c>
      <c r="V34" s="30" t="str">
        <f>IF(C34="","",S34/SUM($S34:$U34))</f>
        <v/>
      </c>
      <c r="W34" s="30" t="str">
        <f>IF(C34="","",T34/SUM($S34:$U34))</f>
        <v/>
      </c>
      <c r="X34" s="30" t="str">
        <f>IF(C34="","",U34/SUM($S34:$U34))</f>
        <v/>
      </c>
      <c r="Z34" s="13" t="str">
        <f>IF(C34="","",IF(V34=0,"",ROUND(V34*$H34,0)))</f>
        <v/>
      </c>
      <c r="AA34" s="13" t="str">
        <f>IF(C34="","",IF(W34=0,"",ROUND(W34*$H34,0)))</f>
        <v/>
      </c>
      <c r="AB34" s="13" t="str">
        <f>IF(C34="","",IF(X34=0,"",ROUND(X34*$H34,0)))</f>
        <v/>
      </c>
    </row>
    <row r="35" spans="2:28">
      <c r="B35" s="13">
        <f t="shared" si="2"/>
        <v>30</v>
      </c>
      <c r="C35" s="12" t="str">
        <f>IF('ICE Cube Content Planning'!E36="","",'ICE Cube Content Planning'!E36)</f>
        <v/>
      </c>
      <c r="E35" s="13" t="s">
        <v>28</v>
      </c>
      <c r="F35" s="13" t="s">
        <v>18</v>
      </c>
      <c r="H35" s="46"/>
      <c r="I35" s="46"/>
      <c r="J35" s="46"/>
      <c r="K35" s="46"/>
      <c r="M35" s="2" t="str">
        <f>IF(C35="","",VLOOKUP(F35,'Master Tables'!$C$3:$F$14,2,FALSE)+VLOOKUP(I35,'Master Tables'!$C$3:$F$14,2,FALSE)+VLOOKUP(J35,'Master Tables'!$C$3:$F$14,2,FALSE)+VLOOKUP(K35,'Master Tables'!$C$3:$F$14,2,FALSE))</f>
        <v/>
      </c>
      <c r="N35" s="2" t="str">
        <f>IF(C35="","",VLOOKUP(F35,'Master Tables'!$C$3:$F$14,3,FALSE)+VLOOKUP(I35,'Master Tables'!$C$3:$F$14,3,FALSE)+VLOOKUP(J35,'Master Tables'!$C$3:$F$14,3,FALSE)+VLOOKUP(K35,'Master Tables'!$C$3:$F$14,3,FALSE))</f>
        <v/>
      </c>
      <c r="O35" s="2" t="str">
        <f>IF(C35="","",VLOOKUP(F35,'Master Tables'!$C$3:$F$14,4,FALSE)+VLOOKUP(I35,'Master Tables'!$C$3:$F$14,4,FALSE)+VLOOKUP(J35,'Master Tables'!$C$3:$F$14,4,FALSE)+VLOOKUP(K35,'Master Tables'!$C$3:$F$14,4,FALSE))</f>
        <v/>
      </c>
      <c r="P35" s="30" t="str">
        <f>IF(C35="","",M35/SUM($M35:$O35))</f>
        <v/>
      </c>
      <c r="Q35" s="30" t="str">
        <f>IF(C35="","",N35/SUM($M35:$O35))</f>
        <v/>
      </c>
      <c r="R35" s="30" t="str">
        <f>IF(C35="","",O35/SUM($M35:$O35))</f>
        <v/>
      </c>
      <c r="S35" s="30" t="str">
        <f>IF(C35="","",IF(AND(P35&lt;&gt;MINA($P35:$R35),P35&gt;0.329),P35,0))</f>
        <v/>
      </c>
      <c r="T35" s="30" t="str">
        <f>IF(C35="","",IF(AND(Q35&lt;&gt;MINA($P35:$R35),Q35&gt;0.329),Q35,0))</f>
        <v/>
      </c>
      <c r="U35" s="30" t="str">
        <f>IF(C35="","",IF(OR(R35=MINA($P35:$R35),AND(R35&lt;&gt;MINA($P35:$R35)),R35&gt;0.329),R35,0))</f>
        <v/>
      </c>
      <c r="V35" s="30" t="str">
        <f>IF(C35="","",S35/SUM($S35:$U35))</f>
        <v/>
      </c>
      <c r="W35" s="30" t="str">
        <f>IF(C35="","",T35/SUM($S35:$U35))</f>
        <v/>
      </c>
      <c r="X35" s="30" t="str">
        <f>IF(C35="","",U35/SUM($S35:$U35))</f>
        <v/>
      </c>
      <c r="Z35" s="13" t="str">
        <f>IF(C35="","",IF(V35=0,"",ROUND(V35*$H35,0)))</f>
        <v/>
      </c>
      <c r="AA35" s="13" t="str">
        <f>IF(C35="","",IF(W35=0,"",ROUND(W35*$H35,0)))</f>
        <v/>
      </c>
      <c r="AB35" s="13" t="str">
        <f>IF(C35="","",IF(X35=0,"",ROUND(X35*$H35,0)))</f>
        <v/>
      </c>
    </row>
    <row r="36" spans="2:28">
      <c r="M36" s="2" t="str">
        <f>IF(C36="","",VLOOKUP(F36,'Master Tables'!$C$3:$F$14,2,FALSE)+VLOOKUP(I36,'Master Tables'!$C$3:$F$14,2,FALSE)+VLOOKUP(J36,'Master Tables'!$C$3:$F$14,2,FALSE)+VLOOKUP(K36,'Master Tables'!$C$3:$F$14,2,FALSE))</f>
        <v/>
      </c>
      <c r="N36" s="2" t="str">
        <f>IF(C36="","",VLOOKUP(F36,'Master Tables'!$C$3:$F$14,3,FALSE)+VLOOKUP(I36,'Master Tables'!$C$3:$F$14,3,FALSE)+VLOOKUP(J36,'Master Tables'!$C$3:$F$14,3,FALSE)+VLOOKUP(K36,'Master Tables'!$C$3:$F$14,3,FALSE))</f>
        <v/>
      </c>
      <c r="O36" s="2" t="str">
        <f>IF(C36="","",VLOOKUP(F36,'Master Tables'!$C$3:$F$14,4,FALSE)+VLOOKUP(I36,'Master Tables'!$C$3:$F$14,4,FALSE)+VLOOKUP(J36,'Master Tables'!$C$3:$F$14,4,FALSE)+VLOOKUP(K36,'Master Tables'!$C$3:$F$14,4,FALSE))</f>
        <v/>
      </c>
      <c r="P36" s="30" t="str">
        <f>IF(C36="","",M36/SUM($M36:$O36))</f>
        <v/>
      </c>
      <c r="Q36" s="30" t="str">
        <f>IF(C36="","",N36/SUM($M36:$O36))</f>
        <v/>
      </c>
      <c r="R36" s="30" t="str">
        <f>IF(C36="","",O36/SUM($M36:$O36))</f>
        <v/>
      </c>
      <c r="S36" s="30" t="str">
        <f>IF(C36="","",IF(AND(P36&lt;&gt;MINA($P36:$R36),P36&gt;0.329),P36,0))</f>
        <v/>
      </c>
      <c r="T36" s="30" t="str">
        <f>IF(C36="","",IF(AND(Q36&lt;&gt;MINA($P36:$R36),Q36&gt;0.329),Q36,0))</f>
        <v/>
      </c>
      <c r="U36" s="30" t="str">
        <f>IF(C36="","",IF(OR(R36=MINA($P36:$R36),AND(R36&lt;&gt;MINA($P36:$R36)),R36&gt;0.329),R36,0))</f>
        <v/>
      </c>
      <c r="V36" s="30" t="str">
        <f>IF(C36="","",S36/SUM($S36:$U36))</f>
        <v/>
      </c>
      <c r="W36" s="30" t="str">
        <f>IF(C36="","",T36/SUM($S36:$U36))</f>
        <v/>
      </c>
      <c r="X36" s="30" t="str">
        <f>IF(C36="","",U36/SUM($S36:$U36))</f>
        <v/>
      </c>
      <c r="Z36" s="2" t="str">
        <f>IF(C36="","",IF(V36=0,"",ROUND(V36*$H36,0)))</f>
        <v/>
      </c>
      <c r="AA36" s="2" t="str">
        <f>IF(C36="","",IF(W36=0,"",ROUND(W36*$H36,0)))</f>
        <v/>
      </c>
      <c r="AB36" s="2" t="str">
        <f>IF(C36="","",IF(X36=0,"",ROUND(X36*$H36,0)))</f>
        <v/>
      </c>
    </row>
    <row r="37" spans="2:28">
      <c r="B37" s="13">
        <f>+B35+1</f>
        <v>31</v>
      </c>
      <c r="C37" s="12" t="str">
        <f>IF('ICE Cube Content Planning'!G5="","",'ICE Cube Content Planning'!G5)</f>
        <v>Basic Industry Concepts</v>
      </c>
      <c r="E37" s="13" t="s">
        <v>24</v>
      </c>
      <c r="F37" s="13" t="s">
        <v>20</v>
      </c>
      <c r="H37" s="46">
        <v>16</v>
      </c>
      <c r="I37" s="46" t="s">
        <v>68</v>
      </c>
      <c r="J37" s="46" t="s">
        <v>69</v>
      </c>
      <c r="K37" s="46" t="s">
        <v>66</v>
      </c>
      <c r="M37" s="2">
        <f>IF(C37="","",VLOOKUP(F37,'Master Tables'!$C$3:$F$14,2,FALSE)+VLOOKUP(I37,'Master Tables'!$C$3:$F$14,2,FALSE)+VLOOKUP(J37,'Master Tables'!$C$3:$F$14,2,FALSE)+VLOOKUP(K37,'Master Tables'!$C$3:$F$14,2,FALSE))</f>
        <v>12</v>
      </c>
      <c r="N37" s="2">
        <f>IF(C37="","",VLOOKUP(F37,'Master Tables'!$C$3:$F$14,3,FALSE)+VLOOKUP(I37,'Master Tables'!$C$3:$F$14,3,FALSE)+VLOOKUP(J37,'Master Tables'!$C$3:$F$14,3,FALSE)+VLOOKUP(K37,'Master Tables'!$C$3:$F$14,3,FALSE))</f>
        <v>4</v>
      </c>
      <c r="O37" s="2">
        <f>IF(C37="","",VLOOKUP(F37,'Master Tables'!$C$3:$F$14,4,FALSE)+VLOOKUP(I37,'Master Tables'!$C$3:$F$14,4,FALSE)+VLOOKUP(J37,'Master Tables'!$C$3:$F$14,4,FALSE)+VLOOKUP(K37,'Master Tables'!$C$3:$F$14,4,FALSE))</f>
        <v>12</v>
      </c>
      <c r="P37" s="30">
        <f>IF(C37="","",M37/SUM($M37:$O37))</f>
        <v>0.42857142857142855</v>
      </c>
      <c r="Q37" s="30">
        <f>IF(C37="","",N37/SUM($M37:$O37))</f>
        <v>0.14285714285714285</v>
      </c>
      <c r="R37" s="30">
        <f>IF(C37="","",O37/SUM($M37:$O37))</f>
        <v>0.42857142857142855</v>
      </c>
      <c r="S37" s="30">
        <f>IF(C37="","",IF(AND(P37&lt;&gt;MINA($P37:$R37),P37&gt;0.329),P37,0))</f>
        <v>0.42857142857142855</v>
      </c>
      <c r="T37" s="30">
        <f>IF(C37="","",IF(AND(Q37&lt;&gt;MINA($P37:$R37),Q37&gt;0.329),Q37,0))</f>
        <v>0</v>
      </c>
      <c r="U37" s="30">
        <f>IF(C37="","",IF(OR(R37=MINA($P37:$R37),AND(R37&lt;&gt;MINA($P37:$R37)),R37&gt;0.329),R37,0))</f>
        <v>0.42857142857142855</v>
      </c>
      <c r="V37" s="30">
        <f>IF(C37="","",S37/SUM($S37:$U37))</f>
        <v>0.5</v>
      </c>
      <c r="W37" s="30">
        <f>IF(C37="","",T37/SUM($S37:$U37))</f>
        <v>0</v>
      </c>
      <c r="X37" s="30">
        <f>IF(C37="","",U37/SUM($S37:$U37))</f>
        <v>0.5</v>
      </c>
      <c r="Z37" s="13">
        <f>IF(C37="","",IF(V37=0,"",ROUND(V37*$H37,0)))</f>
        <v>8</v>
      </c>
      <c r="AA37" s="13" t="str">
        <f>IF(C37="","",IF(W37=0,"",ROUND(W37*$H37,0)))</f>
        <v/>
      </c>
      <c r="AB37" s="13">
        <f>IF(C37="","",IF(X37=0,"",ROUND(X37*$H37,0)))</f>
        <v>8</v>
      </c>
    </row>
    <row r="38" spans="2:28">
      <c r="B38" s="13">
        <f>+B37+1</f>
        <v>32</v>
      </c>
      <c r="C38" s="12" t="str">
        <f>IF('ICE Cube Content Planning'!G6="","",'ICE Cube Content Planning'!G6)</f>
        <v>Advanced Industry Concepts</v>
      </c>
      <c r="E38" s="13" t="s">
        <v>24</v>
      </c>
      <c r="F38" s="13" t="s">
        <v>20</v>
      </c>
      <c r="H38" s="46">
        <v>8</v>
      </c>
      <c r="I38" s="46" t="s">
        <v>70</v>
      </c>
      <c r="J38" s="46" t="s">
        <v>71</v>
      </c>
      <c r="K38" s="46" t="s">
        <v>66</v>
      </c>
      <c r="M38" s="2">
        <f>IF(C38="","",VLOOKUP(F38,'Master Tables'!$C$3:$F$14,2,FALSE)+VLOOKUP(I38,'Master Tables'!$C$3:$F$14,2,FALSE)+VLOOKUP(J38,'Master Tables'!$C$3:$F$14,2,FALSE)+VLOOKUP(K38,'Master Tables'!$C$3:$F$14,2,FALSE))</f>
        <v>10</v>
      </c>
      <c r="N38" s="2">
        <f>IF(C38="","",VLOOKUP(F38,'Master Tables'!$C$3:$F$14,3,FALSE)+VLOOKUP(I38,'Master Tables'!$C$3:$F$14,3,FALSE)+VLOOKUP(J38,'Master Tables'!$C$3:$F$14,3,FALSE)+VLOOKUP(K38,'Master Tables'!$C$3:$F$14,3,FALSE))</f>
        <v>10</v>
      </c>
      <c r="O38" s="2">
        <f>IF(C38="","",VLOOKUP(F38,'Master Tables'!$C$3:$F$14,4,FALSE)+VLOOKUP(I38,'Master Tables'!$C$3:$F$14,4,FALSE)+VLOOKUP(J38,'Master Tables'!$C$3:$F$14,4,FALSE)+VLOOKUP(K38,'Master Tables'!$C$3:$F$14,4,FALSE))</f>
        <v>8</v>
      </c>
      <c r="P38" s="30">
        <f>IF(C38="","",M38/SUM($M38:$O38))</f>
        <v>0.35714285714285715</v>
      </c>
      <c r="Q38" s="30">
        <f>IF(C38="","",N38/SUM($M38:$O38))</f>
        <v>0.35714285714285715</v>
      </c>
      <c r="R38" s="30">
        <f>IF(C38="","",O38/SUM($M38:$O38))</f>
        <v>0.2857142857142857</v>
      </c>
      <c r="S38" s="30">
        <f>IF(C38="","",IF(AND(P38&lt;&gt;MINA($P38:$R38),P38&gt;0.329),P38,0))</f>
        <v>0.35714285714285715</v>
      </c>
      <c r="T38" s="30">
        <f>IF(C38="","",IF(AND(Q38&lt;&gt;MINA($P38:$R38),Q38&gt;0.329),Q38,0))</f>
        <v>0.35714285714285715</v>
      </c>
      <c r="U38" s="30">
        <f>IF(C38="","",IF(OR(R38=MINA($P38:$R38),AND(R38&lt;&gt;MINA($P38:$R38)),R38&gt;0.329),R38,0))</f>
        <v>0.2857142857142857</v>
      </c>
      <c r="V38" s="30">
        <f>IF(C38="","",S38/SUM($S38:$U38))</f>
        <v>0.35714285714285715</v>
      </c>
      <c r="W38" s="30">
        <f>IF(C38="","",T38/SUM($S38:$U38))</f>
        <v>0.35714285714285715</v>
      </c>
      <c r="X38" s="30">
        <f>IF(C38="","",U38/SUM($S38:$U38))</f>
        <v>0.2857142857142857</v>
      </c>
      <c r="Z38" s="13">
        <f>IF(C38="","",IF(V38=0,"",ROUND(V38*$H38,0)))</f>
        <v>3</v>
      </c>
      <c r="AA38" s="13">
        <f>IF(C38="","",IF(W38=0,"",ROUND(W38*$H38,0)))</f>
        <v>3</v>
      </c>
      <c r="AB38" s="13">
        <f>IF(C38="","",IF(X38=0,"",ROUND(X38*$H38,0)))</f>
        <v>2</v>
      </c>
    </row>
    <row r="39" spans="2:28">
      <c r="B39" s="13">
        <f t="shared" ref="B39:B46" si="3">+B38+1</f>
        <v>33</v>
      </c>
      <c r="C39" s="12" t="str">
        <f>IF('ICE Cube Content Planning'!G7="","",'ICE Cube Content Planning'!G7)</f>
        <v/>
      </c>
      <c r="E39" s="13" t="s">
        <v>24</v>
      </c>
      <c r="F39" s="13" t="s">
        <v>20</v>
      </c>
      <c r="H39" s="46"/>
      <c r="I39" s="46"/>
      <c r="J39" s="46"/>
      <c r="K39" s="46"/>
      <c r="M39" s="2" t="str">
        <f>IF(C39="","",VLOOKUP(F39,'Master Tables'!$C$3:$F$14,2,FALSE)+VLOOKUP(I39,'Master Tables'!$C$3:$F$14,2,FALSE)+VLOOKUP(J39,'Master Tables'!$C$3:$F$14,2,FALSE)+VLOOKUP(K39,'Master Tables'!$C$3:$F$14,2,FALSE))</f>
        <v/>
      </c>
      <c r="N39" s="2" t="str">
        <f>IF(C39="","",VLOOKUP(F39,'Master Tables'!$C$3:$F$14,3,FALSE)+VLOOKUP(I39,'Master Tables'!$C$3:$F$14,3,FALSE)+VLOOKUP(J39,'Master Tables'!$C$3:$F$14,3,FALSE)+VLOOKUP(K39,'Master Tables'!$C$3:$F$14,3,FALSE))</f>
        <v/>
      </c>
      <c r="O39" s="2" t="str">
        <f>IF(C39="","",VLOOKUP(F39,'Master Tables'!$C$3:$F$14,4,FALSE)+VLOOKUP(I39,'Master Tables'!$C$3:$F$14,4,FALSE)+VLOOKUP(J39,'Master Tables'!$C$3:$F$14,4,FALSE)+VLOOKUP(K39,'Master Tables'!$C$3:$F$14,4,FALSE))</f>
        <v/>
      </c>
      <c r="P39" s="30" t="str">
        <f>IF(C39="","",M39/SUM($M39:$O39))</f>
        <v/>
      </c>
      <c r="Q39" s="30" t="str">
        <f>IF(C39="","",N39/SUM($M39:$O39))</f>
        <v/>
      </c>
      <c r="R39" s="30" t="str">
        <f>IF(C39="","",O39/SUM($M39:$O39))</f>
        <v/>
      </c>
      <c r="S39" s="30" t="str">
        <f>IF(C39="","",IF(AND(P39&lt;&gt;MINA($P39:$R39),P39&gt;0.329),P39,0))</f>
        <v/>
      </c>
      <c r="T39" s="30" t="str">
        <f>IF(C39="","",IF(AND(Q39&lt;&gt;MINA($P39:$R39),Q39&gt;0.329),Q39,0))</f>
        <v/>
      </c>
      <c r="U39" s="30" t="str">
        <f>IF(C39="","",IF(OR(R39=MINA($P39:$R39),AND(R39&lt;&gt;MINA($P39:$R39)),R39&gt;0.329),R39,0))</f>
        <v/>
      </c>
      <c r="V39" s="30" t="str">
        <f>IF(C39="","",S39/SUM($S39:$U39))</f>
        <v/>
      </c>
      <c r="W39" s="30" t="str">
        <f>IF(C39="","",T39/SUM($S39:$U39))</f>
        <v/>
      </c>
      <c r="X39" s="30" t="str">
        <f>IF(C39="","",U39/SUM($S39:$U39))</f>
        <v/>
      </c>
      <c r="Z39" s="13" t="str">
        <f>IF(C39="","",IF(V39=0,"",ROUND(V39*$H39,0)))</f>
        <v/>
      </c>
      <c r="AA39" s="13" t="str">
        <f>IF(C39="","",IF(W39=0,"",ROUND(W39*$H39,0)))</f>
        <v/>
      </c>
      <c r="AB39" s="13" t="str">
        <f>IF(C39="","",IF(X39=0,"",ROUND(X39*$H39,0)))</f>
        <v/>
      </c>
    </row>
    <row r="40" spans="2:28">
      <c r="B40" s="13">
        <f t="shared" si="3"/>
        <v>34</v>
      </c>
      <c r="C40" s="12" t="str">
        <f>IF('ICE Cube Content Planning'!G8="","",'ICE Cube Content Planning'!G8)</f>
        <v/>
      </c>
      <c r="E40" s="13" t="s">
        <v>24</v>
      </c>
      <c r="F40" s="13" t="s">
        <v>20</v>
      </c>
      <c r="H40" s="46"/>
      <c r="I40" s="46"/>
      <c r="J40" s="46"/>
      <c r="K40" s="46"/>
      <c r="M40" s="2" t="str">
        <f>IF(C40="","",VLOOKUP(F40,'Master Tables'!$C$3:$F$14,2,FALSE)+VLOOKUP(I40,'Master Tables'!$C$3:$F$14,2,FALSE)+VLOOKUP(J40,'Master Tables'!$C$3:$F$14,2,FALSE)+VLOOKUP(K40,'Master Tables'!$C$3:$F$14,2,FALSE))</f>
        <v/>
      </c>
      <c r="N40" s="2" t="str">
        <f>IF(C40="","",VLOOKUP(F40,'Master Tables'!$C$3:$F$14,3,FALSE)+VLOOKUP(I40,'Master Tables'!$C$3:$F$14,3,FALSE)+VLOOKUP(J40,'Master Tables'!$C$3:$F$14,3,FALSE)+VLOOKUP(K40,'Master Tables'!$C$3:$F$14,3,FALSE))</f>
        <v/>
      </c>
      <c r="O40" s="2" t="str">
        <f>IF(C40="","",VLOOKUP(F40,'Master Tables'!$C$3:$F$14,4,FALSE)+VLOOKUP(I40,'Master Tables'!$C$3:$F$14,4,FALSE)+VLOOKUP(J40,'Master Tables'!$C$3:$F$14,4,FALSE)+VLOOKUP(K40,'Master Tables'!$C$3:$F$14,4,FALSE))</f>
        <v/>
      </c>
      <c r="P40" s="30" t="str">
        <f>IF(C40="","",M40/SUM($M40:$O40))</f>
        <v/>
      </c>
      <c r="Q40" s="30" t="str">
        <f>IF(C40="","",N40/SUM($M40:$O40))</f>
        <v/>
      </c>
      <c r="R40" s="30" t="str">
        <f>IF(C40="","",O40/SUM($M40:$O40))</f>
        <v/>
      </c>
      <c r="S40" s="30" t="str">
        <f>IF(C40="","",IF(AND(P40&lt;&gt;MINA($P40:$R40),P40&gt;0.329),P40,0))</f>
        <v/>
      </c>
      <c r="T40" s="30" t="str">
        <f>IF(C40="","",IF(AND(Q40&lt;&gt;MINA($P40:$R40),Q40&gt;0.329),Q40,0))</f>
        <v/>
      </c>
      <c r="U40" s="30" t="str">
        <f>IF(C40="","",IF(OR(R40=MINA($P40:$R40),AND(R40&lt;&gt;MINA($P40:$R40)),R40&gt;0.329),R40,0))</f>
        <v/>
      </c>
      <c r="V40" s="30" t="str">
        <f>IF(C40="","",S40/SUM($S40:$U40))</f>
        <v/>
      </c>
      <c r="W40" s="30" t="str">
        <f>IF(C40="","",T40/SUM($S40:$U40))</f>
        <v/>
      </c>
      <c r="X40" s="30" t="str">
        <f>IF(C40="","",U40/SUM($S40:$U40))</f>
        <v/>
      </c>
      <c r="Z40" s="13" t="str">
        <f>IF(C40="","",IF(V40=0,"",ROUND(V40*$H40,0)))</f>
        <v/>
      </c>
      <c r="AA40" s="13" t="str">
        <f>IF(C40="","",IF(W40=0,"",ROUND(W40*$H40,0)))</f>
        <v/>
      </c>
      <c r="AB40" s="13" t="str">
        <f>IF(C40="","",IF(X40=0,"",ROUND(X40*$H40,0)))</f>
        <v/>
      </c>
    </row>
    <row r="41" spans="2:28">
      <c r="B41" s="13">
        <f t="shared" si="3"/>
        <v>35</v>
      </c>
      <c r="C41" s="12" t="str">
        <f>IF('ICE Cube Content Planning'!G9="","",'ICE Cube Content Planning'!G9)</f>
        <v/>
      </c>
      <c r="E41" s="13" t="s">
        <v>24</v>
      </c>
      <c r="F41" s="13" t="s">
        <v>20</v>
      </c>
      <c r="H41" s="46"/>
      <c r="I41" s="46"/>
      <c r="J41" s="46"/>
      <c r="K41" s="46"/>
      <c r="M41" s="2" t="str">
        <f>IF(C41="","",VLOOKUP(F41,'Master Tables'!$C$3:$F$14,2,FALSE)+VLOOKUP(I41,'Master Tables'!$C$3:$F$14,2,FALSE)+VLOOKUP(J41,'Master Tables'!$C$3:$F$14,2,FALSE)+VLOOKUP(K41,'Master Tables'!$C$3:$F$14,2,FALSE))</f>
        <v/>
      </c>
      <c r="N41" s="2" t="str">
        <f>IF(C41="","",VLOOKUP(F41,'Master Tables'!$C$3:$F$14,3,FALSE)+VLOOKUP(I41,'Master Tables'!$C$3:$F$14,3,FALSE)+VLOOKUP(J41,'Master Tables'!$C$3:$F$14,3,FALSE)+VLOOKUP(K41,'Master Tables'!$C$3:$F$14,3,FALSE))</f>
        <v/>
      </c>
      <c r="O41" s="2" t="str">
        <f>IF(C41="","",VLOOKUP(F41,'Master Tables'!$C$3:$F$14,4,FALSE)+VLOOKUP(I41,'Master Tables'!$C$3:$F$14,4,FALSE)+VLOOKUP(J41,'Master Tables'!$C$3:$F$14,4,FALSE)+VLOOKUP(K41,'Master Tables'!$C$3:$F$14,4,FALSE))</f>
        <v/>
      </c>
      <c r="P41" s="30" t="str">
        <f>IF(C41="","",M41/SUM($M41:$O41))</f>
        <v/>
      </c>
      <c r="Q41" s="30" t="str">
        <f>IF(C41="","",N41/SUM($M41:$O41))</f>
        <v/>
      </c>
      <c r="R41" s="30" t="str">
        <f>IF(C41="","",O41/SUM($M41:$O41))</f>
        <v/>
      </c>
      <c r="S41" s="30" t="str">
        <f>IF(C41="","",IF(AND(P41&lt;&gt;MINA($P41:$R41),P41&gt;0.329),P41,0))</f>
        <v/>
      </c>
      <c r="T41" s="30" t="str">
        <f>IF(C41="","",IF(AND(Q41&lt;&gt;MINA($P41:$R41),Q41&gt;0.329),Q41,0))</f>
        <v/>
      </c>
      <c r="U41" s="30" t="str">
        <f>IF(C41="","",IF(OR(R41=MINA($P41:$R41),AND(R41&lt;&gt;MINA($P41:$R41)),R41&gt;0.329),R41,0))</f>
        <v/>
      </c>
      <c r="V41" s="30" t="str">
        <f>IF(C41="","",S41/SUM($S41:$U41))</f>
        <v/>
      </c>
      <c r="W41" s="30" t="str">
        <f>IF(C41="","",T41/SUM($S41:$U41))</f>
        <v/>
      </c>
      <c r="X41" s="30" t="str">
        <f>IF(C41="","",U41/SUM($S41:$U41))</f>
        <v/>
      </c>
      <c r="Z41" s="13" t="str">
        <f>IF(C41="","",IF(V41=0,"",ROUND(V41*$H41,0)))</f>
        <v/>
      </c>
      <c r="AA41" s="13" t="str">
        <f>IF(C41="","",IF(W41=0,"",ROUND(W41*$H41,0)))</f>
        <v/>
      </c>
      <c r="AB41" s="13" t="str">
        <f>IF(C41="","",IF(X41=0,"",ROUND(X41*$H41,0)))</f>
        <v/>
      </c>
    </row>
    <row r="42" spans="2:28">
      <c r="B42" s="13">
        <f t="shared" si="3"/>
        <v>36</v>
      </c>
      <c r="C42" s="12" t="str">
        <f>IF('ICE Cube Content Planning'!G10="","",'ICE Cube Content Planning'!G10)</f>
        <v/>
      </c>
      <c r="E42" s="13" t="s">
        <v>24</v>
      </c>
      <c r="F42" s="13" t="s">
        <v>20</v>
      </c>
      <c r="H42" s="46"/>
      <c r="I42" s="46"/>
      <c r="J42" s="46"/>
      <c r="K42" s="46"/>
      <c r="M42" s="2" t="str">
        <f>IF(C42="","",VLOOKUP(F42,'Master Tables'!$C$3:$F$14,2,FALSE)+VLOOKUP(I42,'Master Tables'!$C$3:$F$14,2,FALSE)+VLOOKUP(J42,'Master Tables'!$C$3:$F$14,2,FALSE)+VLOOKUP(K42,'Master Tables'!$C$3:$F$14,2,FALSE))</f>
        <v/>
      </c>
      <c r="N42" s="2" t="str">
        <f>IF(C42="","",VLOOKUP(F42,'Master Tables'!$C$3:$F$14,3,FALSE)+VLOOKUP(I42,'Master Tables'!$C$3:$F$14,3,FALSE)+VLOOKUP(J42,'Master Tables'!$C$3:$F$14,3,FALSE)+VLOOKUP(K42,'Master Tables'!$C$3:$F$14,3,FALSE))</f>
        <v/>
      </c>
      <c r="O42" s="2" t="str">
        <f>IF(C42="","",VLOOKUP(F42,'Master Tables'!$C$3:$F$14,4,FALSE)+VLOOKUP(I42,'Master Tables'!$C$3:$F$14,4,FALSE)+VLOOKUP(J42,'Master Tables'!$C$3:$F$14,4,FALSE)+VLOOKUP(K42,'Master Tables'!$C$3:$F$14,4,FALSE))</f>
        <v/>
      </c>
      <c r="P42" s="30" t="str">
        <f>IF(C42="","",M42/SUM($M42:$O42))</f>
        <v/>
      </c>
      <c r="Q42" s="30" t="str">
        <f>IF(C42="","",N42/SUM($M42:$O42))</f>
        <v/>
      </c>
      <c r="R42" s="30" t="str">
        <f>IF(C42="","",O42/SUM($M42:$O42))</f>
        <v/>
      </c>
      <c r="S42" s="30" t="str">
        <f>IF(C42="","",IF(AND(P42&lt;&gt;MINA($P42:$R42),P42&gt;0.329),P42,0))</f>
        <v/>
      </c>
      <c r="T42" s="30" t="str">
        <f>IF(C42="","",IF(AND(Q42&lt;&gt;MINA($P42:$R42),Q42&gt;0.329),Q42,0))</f>
        <v/>
      </c>
      <c r="U42" s="30" t="str">
        <f>IF(C42="","",IF(OR(R42=MINA($P42:$R42),AND(R42&lt;&gt;MINA($P42:$R42)),R42&gt;0.329),R42,0))</f>
        <v/>
      </c>
      <c r="V42" s="30" t="str">
        <f>IF(C42="","",S42/SUM($S42:$U42))</f>
        <v/>
      </c>
      <c r="W42" s="30" t="str">
        <f>IF(C42="","",T42/SUM($S42:$U42))</f>
        <v/>
      </c>
      <c r="X42" s="30" t="str">
        <f>IF(C42="","",U42/SUM($S42:$U42))</f>
        <v/>
      </c>
      <c r="Z42" s="13" t="str">
        <f>IF(C42="","",IF(V42=0,"",ROUND(V42*$H42,0)))</f>
        <v/>
      </c>
      <c r="AA42" s="13" t="str">
        <f>IF(C42="","",IF(W42=0,"",ROUND(W42*$H42,0)))</f>
        <v/>
      </c>
      <c r="AB42" s="13" t="str">
        <f>IF(C42="","",IF(X42=0,"",ROUND(X42*$H42,0)))</f>
        <v/>
      </c>
    </row>
    <row r="43" spans="2:28">
      <c r="B43" s="13">
        <f t="shared" si="3"/>
        <v>37</v>
      </c>
      <c r="C43" s="12" t="str">
        <f>IF('ICE Cube Content Planning'!G11="","",'ICE Cube Content Planning'!G11)</f>
        <v/>
      </c>
      <c r="E43" s="13" t="s">
        <v>24</v>
      </c>
      <c r="F43" s="13" t="s">
        <v>20</v>
      </c>
      <c r="H43" s="46"/>
      <c r="I43" s="46"/>
      <c r="J43" s="46"/>
      <c r="K43" s="46"/>
      <c r="M43" s="2" t="str">
        <f>IF(C43="","",VLOOKUP(F43,'Master Tables'!$C$3:$F$14,2,FALSE)+VLOOKUP(I43,'Master Tables'!$C$3:$F$14,2,FALSE)+VLOOKUP(J43,'Master Tables'!$C$3:$F$14,2,FALSE)+VLOOKUP(K43,'Master Tables'!$C$3:$F$14,2,FALSE))</f>
        <v/>
      </c>
      <c r="N43" s="2" t="str">
        <f>IF(C43="","",VLOOKUP(F43,'Master Tables'!$C$3:$F$14,3,FALSE)+VLOOKUP(I43,'Master Tables'!$C$3:$F$14,3,FALSE)+VLOOKUP(J43,'Master Tables'!$C$3:$F$14,3,FALSE)+VLOOKUP(K43,'Master Tables'!$C$3:$F$14,3,FALSE))</f>
        <v/>
      </c>
      <c r="O43" s="2" t="str">
        <f>IF(C43="","",VLOOKUP(F43,'Master Tables'!$C$3:$F$14,4,FALSE)+VLOOKUP(I43,'Master Tables'!$C$3:$F$14,4,FALSE)+VLOOKUP(J43,'Master Tables'!$C$3:$F$14,4,FALSE)+VLOOKUP(K43,'Master Tables'!$C$3:$F$14,4,FALSE))</f>
        <v/>
      </c>
      <c r="P43" s="30" t="str">
        <f>IF(C43="","",M43/SUM($M43:$O43))</f>
        <v/>
      </c>
      <c r="Q43" s="30" t="str">
        <f>IF(C43="","",N43/SUM($M43:$O43))</f>
        <v/>
      </c>
      <c r="R43" s="30" t="str">
        <f>IF(C43="","",O43/SUM($M43:$O43))</f>
        <v/>
      </c>
      <c r="S43" s="30" t="str">
        <f>IF(C43="","",IF(AND(P43&lt;&gt;MINA($P43:$R43),P43&gt;0.329),P43,0))</f>
        <v/>
      </c>
      <c r="T43" s="30" t="str">
        <f>IF(C43="","",IF(AND(Q43&lt;&gt;MINA($P43:$R43),Q43&gt;0.329),Q43,0))</f>
        <v/>
      </c>
      <c r="U43" s="30" t="str">
        <f>IF(C43="","",IF(OR(R43=MINA($P43:$R43),AND(R43&lt;&gt;MINA($P43:$R43)),R43&gt;0.329),R43,0))</f>
        <v/>
      </c>
      <c r="V43" s="30" t="str">
        <f>IF(C43="","",S43/SUM($S43:$U43))</f>
        <v/>
      </c>
      <c r="W43" s="30" t="str">
        <f>IF(C43="","",T43/SUM($S43:$U43))</f>
        <v/>
      </c>
      <c r="X43" s="30" t="str">
        <f>IF(C43="","",U43/SUM($S43:$U43))</f>
        <v/>
      </c>
      <c r="Z43" s="13" t="str">
        <f>IF(C43="","",IF(V43=0,"",ROUND(V43*$H43,0)))</f>
        <v/>
      </c>
      <c r="AA43" s="13" t="str">
        <f>IF(C43="","",IF(W43=0,"",ROUND(W43*$H43,0)))</f>
        <v/>
      </c>
      <c r="AB43" s="13" t="str">
        <f>IF(C43="","",IF(X43=0,"",ROUND(X43*$H43,0)))</f>
        <v/>
      </c>
    </row>
    <row r="44" spans="2:28">
      <c r="B44" s="13">
        <f t="shared" si="3"/>
        <v>38</v>
      </c>
      <c r="C44" s="12" t="str">
        <f>IF('ICE Cube Content Planning'!G12="","",'ICE Cube Content Planning'!G12)</f>
        <v/>
      </c>
      <c r="E44" s="13" t="s">
        <v>24</v>
      </c>
      <c r="F44" s="13" t="s">
        <v>20</v>
      </c>
      <c r="H44" s="46"/>
      <c r="I44" s="46"/>
      <c r="J44" s="46"/>
      <c r="K44" s="46"/>
      <c r="M44" s="2" t="str">
        <f>IF(C44="","",VLOOKUP(F44,'Master Tables'!$C$3:$F$14,2,FALSE)+VLOOKUP(I44,'Master Tables'!$C$3:$F$14,2,FALSE)+VLOOKUP(J44,'Master Tables'!$C$3:$F$14,2,FALSE)+VLOOKUP(K44,'Master Tables'!$C$3:$F$14,2,FALSE))</f>
        <v/>
      </c>
      <c r="N44" s="2" t="str">
        <f>IF(C44="","",VLOOKUP(F44,'Master Tables'!$C$3:$F$14,3,FALSE)+VLOOKUP(I44,'Master Tables'!$C$3:$F$14,3,FALSE)+VLOOKUP(J44,'Master Tables'!$C$3:$F$14,3,FALSE)+VLOOKUP(K44,'Master Tables'!$C$3:$F$14,3,FALSE))</f>
        <v/>
      </c>
      <c r="O44" s="2" t="str">
        <f>IF(C44="","",VLOOKUP(F44,'Master Tables'!$C$3:$F$14,4,FALSE)+VLOOKUP(I44,'Master Tables'!$C$3:$F$14,4,FALSE)+VLOOKUP(J44,'Master Tables'!$C$3:$F$14,4,FALSE)+VLOOKUP(K44,'Master Tables'!$C$3:$F$14,4,FALSE))</f>
        <v/>
      </c>
      <c r="P44" s="30" t="str">
        <f>IF(C44="","",M44/SUM($M44:$O44))</f>
        <v/>
      </c>
      <c r="Q44" s="30" t="str">
        <f>IF(C44="","",N44/SUM($M44:$O44))</f>
        <v/>
      </c>
      <c r="R44" s="30" t="str">
        <f>IF(C44="","",O44/SUM($M44:$O44))</f>
        <v/>
      </c>
      <c r="S44" s="30" t="str">
        <f>IF(C44="","",IF(AND(P44&lt;&gt;MINA($P44:$R44),P44&gt;0.329),P44,0))</f>
        <v/>
      </c>
      <c r="T44" s="30" t="str">
        <f>IF(C44="","",IF(AND(Q44&lt;&gt;MINA($P44:$R44),Q44&gt;0.329),Q44,0))</f>
        <v/>
      </c>
      <c r="U44" s="30" t="str">
        <f>IF(C44="","",IF(OR(R44=MINA($P44:$R44),AND(R44&lt;&gt;MINA($P44:$R44)),R44&gt;0.329),R44,0))</f>
        <v/>
      </c>
      <c r="V44" s="30" t="str">
        <f>IF(C44="","",S44/SUM($S44:$U44))</f>
        <v/>
      </c>
      <c r="W44" s="30" t="str">
        <f>IF(C44="","",T44/SUM($S44:$U44))</f>
        <v/>
      </c>
      <c r="X44" s="30" t="str">
        <f>IF(C44="","",U44/SUM($S44:$U44))</f>
        <v/>
      </c>
      <c r="Z44" s="13" t="str">
        <f>IF(C44="","",IF(V44=0,"",ROUND(V44*$H44,0)))</f>
        <v/>
      </c>
      <c r="AA44" s="13" t="str">
        <f>IF(C44="","",IF(W44=0,"",ROUND(W44*$H44,0)))</f>
        <v/>
      </c>
      <c r="AB44" s="13" t="str">
        <f>IF(C44="","",IF(X44=0,"",ROUND(X44*$H44,0)))</f>
        <v/>
      </c>
    </row>
    <row r="45" spans="2:28">
      <c r="B45" s="13">
        <f t="shared" si="3"/>
        <v>39</v>
      </c>
      <c r="C45" s="12" t="str">
        <f>IF('ICE Cube Content Planning'!G13="","",'ICE Cube Content Planning'!G13)</f>
        <v/>
      </c>
      <c r="E45" s="13" t="s">
        <v>24</v>
      </c>
      <c r="F45" s="13" t="s">
        <v>20</v>
      </c>
      <c r="H45" s="46"/>
      <c r="I45" s="46"/>
      <c r="J45" s="46"/>
      <c r="K45" s="46"/>
      <c r="M45" s="2" t="str">
        <f>IF(C45="","",VLOOKUP(F45,'Master Tables'!$C$3:$F$14,2,FALSE)+VLOOKUP(I45,'Master Tables'!$C$3:$F$14,2,FALSE)+VLOOKUP(J45,'Master Tables'!$C$3:$F$14,2,FALSE)+VLOOKUP(K45,'Master Tables'!$C$3:$F$14,2,FALSE))</f>
        <v/>
      </c>
      <c r="N45" s="2" t="str">
        <f>IF(C45="","",VLOOKUP(F45,'Master Tables'!$C$3:$F$14,3,FALSE)+VLOOKUP(I45,'Master Tables'!$C$3:$F$14,3,FALSE)+VLOOKUP(J45,'Master Tables'!$C$3:$F$14,3,FALSE)+VLOOKUP(K45,'Master Tables'!$C$3:$F$14,3,FALSE))</f>
        <v/>
      </c>
      <c r="O45" s="2" t="str">
        <f>IF(C45="","",VLOOKUP(F45,'Master Tables'!$C$3:$F$14,4,FALSE)+VLOOKUP(I45,'Master Tables'!$C$3:$F$14,4,FALSE)+VLOOKUP(J45,'Master Tables'!$C$3:$F$14,4,FALSE)+VLOOKUP(K45,'Master Tables'!$C$3:$F$14,4,FALSE))</f>
        <v/>
      </c>
      <c r="P45" s="30" t="str">
        <f>IF(C45="","",M45/SUM($M45:$O45))</f>
        <v/>
      </c>
      <c r="Q45" s="30" t="str">
        <f>IF(C45="","",N45/SUM($M45:$O45))</f>
        <v/>
      </c>
      <c r="R45" s="30" t="str">
        <f>IF(C45="","",O45/SUM($M45:$O45))</f>
        <v/>
      </c>
      <c r="S45" s="30" t="str">
        <f>IF(C45="","",IF(AND(P45&lt;&gt;MINA($P45:$R45),P45&gt;0.329),P45,0))</f>
        <v/>
      </c>
      <c r="T45" s="30" t="str">
        <f>IF(C45="","",IF(AND(Q45&lt;&gt;MINA($P45:$R45),Q45&gt;0.329),Q45,0))</f>
        <v/>
      </c>
      <c r="U45" s="30" t="str">
        <f>IF(C45="","",IF(OR(R45=MINA($P45:$R45),AND(R45&lt;&gt;MINA($P45:$R45)),R45&gt;0.329),R45,0))</f>
        <v/>
      </c>
      <c r="V45" s="30" t="str">
        <f>IF(C45="","",S45/SUM($S45:$U45))</f>
        <v/>
      </c>
      <c r="W45" s="30" t="str">
        <f>IF(C45="","",T45/SUM($S45:$U45))</f>
        <v/>
      </c>
      <c r="X45" s="30" t="str">
        <f>IF(C45="","",U45/SUM($S45:$U45))</f>
        <v/>
      </c>
      <c r="Z45" s="13" t="str">
        <f>IF(C45="","",IF(V45=0,"",ROUND(V45*$H45,0)))</f>
        <v/>
      </c>
      <c r="AA45" s="13" t="str">
        <f>IF(C45="","",IF(W45=0,"",ROUND(W45*$H45,0)))</f>
        <v/>
      </c>
      <c r="AB45" s="13" t="str">
        <f>IF(C45="","",IF(X45=0,"",ROUND(X45*$H45,0)))</f>
        <v/>
      </c>
    </row>
    <row r="46" spans="2:28">
      <c r="B46" s="13">
        <f t="shared" si="3"/>
        <v>40</v>
      </c>
      <c r="C46" s="12" t="str">
        <f>IF('ICE Cube Content Planning'!G14="","",'ICE Cube Content Planning'!G14)</f>
        <v/>
      </c>
      <c r="E46" s="13" t="s">
        <v>24</v>
      </c>
      <c r="F46" s="13" t="s">
        <v>20</v>
      </c>
      <c r="H46" s="46"/>
      <c r="I46" s="46"/>
      <c r="J46" s="46"/>
      <c r="K46" s="46"/>
      <c r="M46" s="2" t="str">
        <f>IF(C46="","",VLOOKUP(F46,'Master Tables'!$C$3:$F$14,2,FALSE)+VLOOKUP(I46,'Master Tables'!$C$3:$F$14,2,FALSE)+VLOOKUP(J46,'Master Tables'!$C$3:$F$14,2,FALSE)+VLOOKUP(K46,'Master Tables'!$C$3:$F$14,2,FALSE))</f>
        <v/>
      </c>
      <c r="N46" s="2" t="str">
        <f>IF(C46="","",VLOOKUP(F46,'Master Tables'!$C$3:$F$14,3,FALSE)+VLOOKUP(I46,'Master Tables'!$C$3:$F$14,3,FALSE)+VLOOKUP(J46,'Master Tables'!$C$3:$F$14,3,FALSE)+VLOOKUP(K46,'Master Tables'!$C$3:$F$14,3,FALSE))</f>
        <v/>
      </c>
      <c r="O46" s="2" t="str">
        <f>IF(C46="","",VLOOKUP(F46,'Master Tables'!$C$3:$F$14,4,FALSE)+VLOOKUP(I46,'Master Tables'!$C$3:$F$14,4,FALSE)+VLOOKUP(J46,'Master Tables'!$C$3:$F$14,4,FALSE)+VLOOKUP(K46,'Master Tables'!$C$3:$F$14,4,FALSE))</f>
        <v/>
      </c>
      <c r="P46" s="30" t="str">
        <f>IF(C46="","",M46/SUM($M46:$O46))</f>
        <v/>
      </c>
      <c r="Q46" s="30" t="str">
        <f>IF(C46="","",N46/SUM($M46:$O46))</f>
        <v/>
      </c>
      <c r="R46" s="30" t="str">
        <f>IF(C46="","",O46/SUM($M46:$O46))</f>
        <v/>
      </c>
      <c r="S46" s="30" t="str">
        <f>IF(C46="","",IF(AND(P46&lt;&gt;MINA($P46:$R46),P46&gt;0.329),P46,0))</f>
        <v/>
      </c>
      <c r="T46" s="30" t="str">
        <f>IF(C46="","",IF(AND(Q46&lt;&gt;MINA($P46:$R46),Q46&gt;0.329),Q46,0))</f>
        <v/>
      </c>
      <c r="U46" s="30" t="str">
        <f>IF(C46="","",IF(OR(R46=MINA($P46:$R46),AND(R46&lt;&gt;MINA($P46:$R46)),R46&gt;0.329),R46,0))</f>
        <v/>
      </c>
      <c r="V46" s="30" t="str">
        <f>IF(C46="","",S46/SUM($S46:$U46))</f>
        <v/>
      </c>
      <c r="W46" s="30" t="str">
        <f>IF(C46="","",T46/SUM($S46:$U46))</f>
        <v/>
      </c>
      <c r="X46" s="30" t="str">
        <f>IF(C46="","",U46/SUM($S46:$U46))</f>
        <v/>
      </c>
      <c r="Z46" s="13" t="str">
        <f>IF(C46="","",IF(V46=0,"",ROUND(V46*$H46,0)))</f>
        <v/>
      </c>
      <c r="AA46" s="13" t="str">
        <f>IF(C46="","",IF(W46=0,"",ROUND(W46*$H46,0)))</f>
        <v/>
      </c>
      <c r="AB46" s="13" t="str">
        <f>IF(C46="","",IF(X46=0,"",ROUND(X46*$H46,0)))</f>
        <v/>
      </c>
    </row>
    <row r="47" spans="2:28">
      <c r="C47" s="10" t="str">
        <f>IF('ICE Cube Content Planning'!G15="","",'ICE Cube Content Planning'!G15)</f>
        <v/>
      </c>
      <c r="M47" s="2" t="str">
        <f>IF(C47="","",VLOOKUP(F47,'Master Tables'!$C$3:$F$14,2,FALSE)+VLOOKUP(I47,'Master Tables'!$C$3:$F$14,2,FALSE)+VLOOKUP(J47,'Master Tables'!$C$3:$F$14,2,FALSE)+VLOOKUP(K47,'Master Tables'!$C$3:$F$14,2,FALSE))</f>
        <v/>
      </c>
      <c r="N47" s="2" t="str">
        <f>IF(C47="","",VLOOKUP(F47,'Master Tables'!$C$3:$F$14,3,FALSE)+VLOOKUP(I47,'Master Tables'!$C$3:$F$14,3,FALSE)+VLOOKUP(J47,'Master Tables'!$C$3:$F$14,3,FALSE)+VLOOKUP(K47,'Master Tables'!$C$3:$F$14,3,FALSE))</f>
        <v/>
      </c>
      <c r="O47" s="2" t="str">
        <f>IF(C47="","",VLOOKUP(F47,'Master Tables'!$C$3:$F$14,4,FALSE)+VLOOKUP(I47,'Master Tables'!$C$3:$F$14,4,FALSE)+VLOOKUP(J47,'Master Tables'!$C$3:$F$14,4,FALSE)+VLOOKUP(K47,'Master Tables'!$C$3:$F$14,4,FALSE))</f>
        <v/>
      </c>
      <c r="P47" s="30" t="str">
        <f>IF(C47="","",M47/SUM($M47:$O47))</f>
        <v/>
      </c>
      <c r="Q47" s="30" t="str">
        <f>IF(C47="","",N47/SUM($M47:$O47))</f>
        <v/>
      </c>
      <c r="R47" s="30" t="str">
        <f>IF(C47="","",O47/SUM($M47:$O47))</f>
        <v/>
      </c>
      <c r="S47" s="30" t="str">
        <f>IF(C47="","",IF(AND(P47&lt;&gt;MINA($P47:$R47),P47&gt;0.329),P47,0))</f>
        <v/>
      </c>
      <c r="T47" s="30" t="str">
        <f>IF(C47="","",IF(AND(Q47&lt;&gt;MINA($P47:$R47),Q47&gt;0.329),Q47,0))</f>
        <v/>
      </c>
      <c r="U47" s="30" t="str">
        <f>IF(C47="","",IF(OR(R47=MINA($P47:$R47),AND(R47&lt;&gt;MINA($P47:$R47)),R47&gt;0.329),R47,0))</f>
        <v/>
      </c>
      <c r="V47" s="30" t="str">
        <f>IF(C47="","",S47/SUM($S47:$U47))</f>
        <v/>
      </c>
      <c r="W47" s="30" t="str">
        <f>IF(C47="","",T47/SUM($S47:$U47))</f>
        <v/>
      </c>
      <c r="X47" s="30" t="str">
        <f>IF(C47="","",U47/SUM($S47:$U47))</f>
        <v/>
      </c>
      <c r="Z47" s="2" t="str">
        <f>IF(C47="","",IF(V47=0,"",ROUND(V47*$H47,0)))</f>
        <v/>
      </c>
      <c r="AA47" s="2" t="str">
        <f>IF(C47="","",IF(W47=0,"",ROUND(W47*$H47,0)))</f>
        <v/>
      </c>
      <c r="AB47" s="2" t="str">
        <f>IF(C47="","",IF(X47=0,"",ROUND(X47*$H47,0)))</f>
        <v/>
      </c>
    </row>
    <row r="48" spans="2:28">
      <c r="B48" s="13">
        <f>+B46+1</f>
        <v>41</v>
      </c>
      <c r="C48" s="12" t="str">
        <f>IF('ICE Cube Content Planning'!G16="","",'ICE Cube Content Planning'!G16)</f>
        <v>Business Processes</v>
      </c>
      <c r="E48" s="13" t="s">
        <v>26</v>
      </c>
      <c r="F48" s="13" t="s">
        <v>20</v>
      </c>
      <c r="H48" s="46">
        <v>16</v>
      </c>
      <c r="I48" s="46" t="s">
        <v>68</v>
      </c>
      <c r="J48" s="46" t="s">
        <v>71</v>
      </c>
      <c r="K48" s="46" t="s">
        <v>72</v>
      </c>
      <c r="M48" s="2">
        <f>IF(C48="","",VLOOKUP(F48,'Master Tables'!$C$3:$F$14,2,FALSE)+VLOOKUP(I48,'Master Tables'!$C$3:$F$14,2,FALSE)+VLOOKUP(J48,'Master Tables'!$C$3:$F$14,2,FALSE)+VLOOKUP(K48,'Master Tables'!$C$3:$F$14,2,FALSE))</f>
        <v>12</v>
      </c>
      <c r="N48" s="2">
        <f>IF(C48="","",VLOOKUP(F48,'Master Tables'!$C$3:$F$14,3,FALSE)+VLOOKUP(I48,'Master Tables'!$C$3:$F$14,3,FALSE)+VLOOKUP(J48,'Master Tables'!$C$3:$F$14,3,FALSE)+VLOOKUP(K48,'Master Tables'!$C$3:$F$14,3,FALSE))</f>
        <v>10</v>
      </c>
      <c r="O48" s="2">
        <f>IF(C48="","",VLOOKUP(F48,'Master Tables'!$C$3:$F$14,4,FALSE)+VLOOKUP(I48,'Master Tables'!$C$3:$F$14,4,FALSE)+VLOOKUP(J48,'Master Tables'!$C$3:$F$14,4,FALSE)+VLOOKUP(K48,'Master Tables'!$C$3:$F$14,4,FALSE))</f>
        <v>6</v>
      </c>
      <c r="P48" s="30">
        <f>IF(C48="","",M48/SUM($M48:$O48))</f>
        <v>0.42857142857142855</v>
      </c>
      <c r="Q48" s="30">
        <f>IF(C48="","",N48/SUM($M48:$O48))</f>
        <v>0.35714285714285715</v>
      </c>
      <c r="R48" s="30">
        <f>IF(C48="","",O48/SUM($M48:$O48))</f>
        <v>0.21428571428571427</v>
      </c>
      <c r="S48" s="30">
        <f>IF(C48="","",IF(AND(P48&lt;&gt;MINA($P48:$R48),P48&gt;0.329),P48,0))</f>
        <v>0.42857142857142855</v>
      </c>
      <c r="T48" s="30">
        <f>IF(C48="","",IF(AND(Q48&lt;&gt;MINA($P48:$R48),Q48&gt;0.329),Q48,0))</f>
        <v>0.35714285714285715</v>
      </c>
      <c r="U48" s="30">
        <f>IF(C48="","",IF(OR(R48=MINA($P48:$R48),AND(R48&lt;&gt;MINA($P48:$R48)),R48&gt;0.329),R48,0))</f>
        <v>0.21428571428571427</v>
      </c>
      <c r="V48" s="30">
        <f>IF(C48="","",S48/SUM($S48:$U48))</f>
        <v>0.42857142857142855</v>
      </c>
      <c r="W48" s="30">
        <f>IF(C48="","",T48/SUM($S48:$U48))</f>
        <v>0.35714285714285715</v>
      </c>
      <c r="X48" s="30">
        <f>IF(C48="","",U48/SUM($S48:$U48))</f>
        <v>0.21428571428571427</v>
      </c>
      <c r="Z48" s="13">
        <f>IF(C48="","",IF(V48=0,"",ROUND(V48*$H48,0)))</f>
        <v>7</v>
      </c>
      <c r="AA48" s="13">
        <f>IF(C48="","",IF(W48=0,"",ROUND(W48*$H48,0)))</f>
        <v>6</v>
      </c>
      <c r="AB48" s="13">
        <f>IF(C48="","",IF(X48=0,"",ROUND(X48*$H48,0)))</f>
        <v>3</v>
      </c>
    </row>
    <row r="49" spans="2:28">
      <c r="B49" s="13">
        <f>+B48+1</f>
        <v>42</v>
      </c>
      <c r="C49" s="12" t="str">
        <f>IF('ICE Cube Content Planning'!G17="","",'ICE Cube Content Planning'!G17)</f>
        <v>Company Products</v>
      </c>
      <c r="E49" s="13" t="s">
        <v>26</v>
      </c>
      <c r="F49" s="13" t="s">
        <v>20</v>
      </c>
      <c r="H49" s="46">
        <v>8</v>
      </c>
      <c r="I49" s="46" t="s">
        <v>68</v>
      </c>
      <c r="J49" s="46" t="s">
        <v>65</v>
      </c>
      <c r="K49" s="46" t="s">
        <v>72</v>
      </c>
      <c r="M49" s="2">
        <f>IF(C49="","",VLOOKUP(F49,'Master Tables'!$C$3:$F$14,2,FALSE)+VLOOKUP(I49,'Master Tables'!$C$3:$F$14,2,FALSE)+VLOOKUP(J49,'Master Tables'!$C$3:$F$14,2,FALSE)+VLOOKUP(K49,'Master Tables'!$C$3:$F$14,2,FALSE))</f>
        <v>14</v>
      </c>
      <c r="N49" s="2">
        <f>IF(C49="","",VLOOKUP(F49,'Master Tables'!$C$3:$F$14,3,FALSE)+VLOOKUP(I49,'Master Tables'!$C$3:$F$14,3,FALSE)+VLOOKUP(J49,'Master Tables'!$C$3:$F$14,3,FALSE)+VLOOKUP(K49,'Master Tables'!$C$3:$F$14,3,FALSE))</f>
        <v>8</v>
      </c>
      <c r="O49" s="2">
        <f>IF(C49="","",VLOOKUP(F49,'Master Tables'!$C$3:$F$14,4,FALSE)+VLOOKUP(I49,'Master Tables'!$C$3:$F$14,4,FALSE)+VLOOKUP(J49,'Master Tables'!$C$3:$F$14,4,FALSE)+VLOOKUP(K49,'Master Tables'!$C$3:$F$14,4,FALSE))</f>
        <v>6</v>
      </c>
      <c r="P49" s="30">
        <f>IF(C49="","",M49/SUM($M49:$O49))</f>
        <v>0.5</v>
      </c>
      <c r="Q49" s="30">
        <f>IF(C49="","",N49/SUM($M49:$O49))</f>
        <v>0.2857142857142857</v>
      </c>
      <c r="R49" s="30">
        <f>IF(C49="","",O49/SUM($M49:$O49))</f>
        <v>0.21428571428571427</v>
      </c>
      <c r="S49" s="30">
        <f>IF(C49="","",IF(AND(P49&lt;&gt;MINA($P49:$R49),P49&gt;0.329),P49,0))</f>
        <v>0.5</v>
      </c>
      <c r="T49" s="30">
        <f>IF(C49="","",IF(AND(Q49&lt;&gt;MINA($P49:$R49),Q49&gt;0.329),Q49,0))</f>
        <v>0</v>
      </c>
      <c r="U49" s="30">
        <f>IF(C49="","",IF(OR(R49=MINA($P49:$R49),AND(R49&lt;&gt;MINA($P49:$R49)),R49&gt;0.329),R49,0))</f>
        <v>0.21428571428571427</v>
      </c>
      <c r="V49" s="30">
        <f>IF(C49="","",S49/SUM($S49:$U49))</f>
        <v>0.7</v>
      </c>
      <c r="W49" s="30">
        <f>IF(C49="","",T49/SUM($S49:$U49))</f>
        <v>0</v>
      </c>
      <c r="X49" s="30">
        <f>IF(C49="","",U49/SUM($S49:$U49))</f>
        <v>0.3</v>
      </c>
      <c r="Z49" s="13">
        <f>IF(C49="","",IF(V49=0,"",ROUND(V49*$H49,0)))</f>
        <v>6</v>
      </c>
      <c r="AA49" s="13" t="str">
        <f>IF(C49="","",IF(W49=0,"",ROUND(W49*$H49,0)))</f>
        <v/>
      </c>
      <c r="AB49" s="13">
        <f>IF(C49="","",IF(X49=0,"",ROUND(X49*$H49,0)))</f>
        <v>2</v>
      </c>
    </row>
    <row r="50" spans="2:28">
      <c r="B50" s="13">
        <f t="shared" ref="B50:B57" si="4">+B49+1</f>
        <v>43</v>
      </c>
      <c r="C50" s="12" t="str">
        <f>IF('ICE Cube Content Planning'!G18="","",'ICE Cube Content Planning'!G18)</f>
        <v/>
      </c>
      <c r="E50" s="13" t="s">
        <v>26</v>
      </c>
      <c r="F50" s="13" t="s">
        <v>20</v>
      </c>
      <c r="H50" s="46"/>
      <c r="I50" s="46"/>
      <c r="J50" s="46"/>
      <c r="K50" s="46"/>
      <c r="M50" s="2" t="str">
        <f>IF(C50="","",VLOOKUP(F50,'Master Tables'!$C$3:$F$14,2,FALSE)+VLOOKUP(I50,'Master Tables'!$C$3:$F$14,2,FALSE)+VLOOKUP(J50,'Master Tables'!$C$3:$F$14,2,FALSE)+VLOOKUP(K50,'Master Tables'!$C$3:$F$14,2,FALSE))</f>
        <v/>
      </c>
      <c r="N50" s="2" t="str">
        <f>IF(C50="","",VLOOKUP(F50,'Master Tables'!$C$3:$F$14,3,FALSE)+VLOOKUP(I50,'Master Tables'!$C$3:$F$14,3,FALSE)+VLOOKUP(J50,'Master Tables'!$C$3:$F$14,3,FALSE)+VLOOKUP(K50,'Master Tables'!$C$3:$F$14,3,FALSE))</f>
        <v/>
      </c>
      <c r="O50" s="2" t="str">
        <f>IF(C50="","",VLOOKUP(F50,'Master Tables'!$C$3:$F$14,4,FALSE)+VLOOKUP(I50,'Master Tables'!$C$3:$F$14,4,FALSE)+VLOOKUP(J50,'Master Tables'!$C$3:$F$14,4,FALSE)+VLOOKUP(K50,'Master Tables'!$C$3:$F$14,4,FALSE))</f>
        <v/>
      </c>
      <c r="P50" s="30" t="str">
        <f>IF(C50="","",M50/SUM($M50:$O50))</f>
        <v/>
      </c>
      <c r="Q50" s="30" t="str">
        <f>IF(C50="","",N50/SUM($M50:$O50))</f>
        <v/>
      </c>
      <c r="R50" s="30" t="str">
        <f>IF(C50="","",O50/SUM($M50:$O50))</f>
        <v/>
      </c>
      <c r="S50" s="30" t="str">
        <f>IF(C50="","",IF(AND(P50&lt;&gt;MINA($P50:$R50),P50&gt;0.329),P50,0))</f>
        <v/>
      </c>
      <c r="T50" s="30" t="str">
        <f>IF(C50="","",IF(AND(Q50&lt;&gt;MINA($P50:$R50),Q50&gt;0.329),Q50,0))</f>
        <v/>
      </c>
      <c r="U50" s="30" t="str">
        <f>IF(C50="","",IF(OR(R50=MINA($P50:$R50),AND(R50&lt;&gt;MINA($P50:$R50)),R50&gt;0.329),R50,0))</f>
        <v/>
      </c>
      <c r="V50" s="30" t="str">
        <f>IF(C50="","",S50/SUM($S50:$U50))</f>
        <v/>
      </c>
      <c r="W50" s="30" t="str">
        <f>IF(C50="","",T50/SUM($S50:$U50))</f>
        <v/>
      </c>
      <c r="X50" s="30" t="str">
        <f>IF(C50="","",U50/SUM($S50:$U50))</f>
        <v/>
      </c>
      <c r="Z50" s="13" t="str">
        <f>IF(C50="","",IF(V50=0,"",ROUND(V50*$H50,0)))</f>
        <v/>
      </c>
      <c r="AA50" s="13" t="str">
        <f>IF(C50="","",IF(W50=0,"",ROUND(W50*$H50,0)))</f>
        <v/>
      </c>
      <c r="AB50" s="13" t="str">
        <f>IF(C50="","",IF(X50=0,"",ROUND(X50*$H50,0)))</f>
        <v/>
      </c>
    </row>
    <row r="51" spans="2:28">
      <c r="B51" s="13">
        <f t="shared" si="4"/>
        <v>44</v>
      </c>
      <c r="C51" s="12" t="str">
        <f>IF('ICE Cube Content Planning'!G19="","",'ICE Cube Content Planning'!G19)</f>
        <v/>
      </c>
      <c r="E51" s="13" t="s">
        <v>26</v>
      </c>
      <c r="F51" s="13" t="s">
        <v>20</v>
      </c>
      <c r="H51" s="46"/>
      <c r="I51" s="46"/>
      <c r="J51" s="46"/>
      <c r="K51" s="46"/>
      <c r="M51" s="2" t="str">
        <f>IF(C51="","",VLOOKUP(F51,'Master Tables'!$C$3:$F$14,2,FALSE)+VLOOKUP(I51,'Master Tables'!$C$3:$F$14,2,FALSE)+VLOOKUP(J51,'Master Tables'!$C$3:$F$14,2,FALSE)+VLOOKUP(K51,'Master Tables'!$C$3:$F$14,2,FALSE))</f>
        <v/>
      </c>
      <c r="N51" s="2" t="str">
        <f>IF(C51="","",VLOOKUP(F51,'Master Tables'!$C$3:$F$14,3,FALSE)+VLOOKUP(I51,'Master Tables'!$C$3:$F$14,3,FALSE)+VLOOKUP(J51,'Master Tables'!$C$3:$F$14,3,FALSE)+VLOOKUP(K51,'Master Tables'!$C$3:$F$14,3,FALSE))</f>
        <v/>
      </c>
      <c r="O51" s="2" t="str">
        <f>IF(C51="","",VLOOKUP(F51,'Master Tables'!$C$3:$F$14,4,FALSE)+VLOOKUP(I51,'Master Tables'!$C$3:$F$14,4,FALSE)+VLOOKUP(J51,'Master Tables'!$C$3:$F$14,4,FALSE)+VLOOKUP(K51,'Master Tables'!$C$3:$F$14,4,FALSE))</f>
        <v/>
      </c>
      <c r="P51" s="30" t="str">
        <f>IF(C51="","",M51/SUM($M51:$O51))</f>
        <v/>
      </c>
      <c r="Q51" s="30" t="str">
        <f>IF(C51="","",N51/SUM($M51:$O51))</f>
        <v/>
      </c>
      <c r="R51" s="30" t="str">
        <f>IF(C51="","",O51/SUM($M51:$O51))</f>
        <v/>
      </c>
      <c r="S51" s="30" t="str">
        <f>IF(C51="","",IF(AND(P51&lt;&gt;MINA($P51:$R51),P51&gt;0.329),P51,0))</f>
        <v/>
      </c>
      <c r="T51" s="30" t="str">
        <f>IF(C51="","",IF(AND(Q51&lt;&gt;MINA($P51:$R51),Q51&gt;0.329),Q51,0))</f>
        <v/>
      </c>
      <c r="U51" s="30" t="str">
        <f>IF(C51="","",IF(OR(R51=MINA($P51:$R51),AND(R51&lt;&gt;MINA($P51:$R51)),R51&gt;0.329),R51,0))</f>
        <v/>
      </c>
      <c r="V51" s="30" t="str">
        <f>IF(C51="","",S51/SUM($S51:$U51))</f>
        <v/>
      </c>
      <c r="W51" s="30" t="str">
        <f>IF(C51="","",T51/SUM($S51:$U51))</f>
        <v/>
      </c>
      <c r="X51" s="30" t="str">
        <f>IF(C51="","",U51/SUM($S51:$U51))</f>
        <v/>
      </c>
      <c r="Z51" s="13" t="str">
        <f>IF(C51="","",IF(V51=0,"",ROUND(V51*$H51,0)))</f>
        <v/>
      </c>
      <c r="AA51" s="13" t="str">
        <f>IF(C51="","",IF(W51=0,"",ROUND(W51*$H51,0)))</f>
        <v/>
      </c>
      <c r="AB51" s="13" t="str">
        <f>IF(C51="","",IF(X51=0,"",ROUND(X51*$H51,0)))</f>
        <v/>
      </c>
    </row>
    <row r="52" spans="2:28">
      <c r="B52" s="13">
        <f t="shared" si="4"/>
        <v>45</v>
      </c>
      <c r="C52" s="12" t="str">
        <f>IF('ICE Cube Content Planning'!G20="","",'ICE Cube Content Planning'!G20)</f>
        <v/>
      </c>
      <c r="E52" s="13" t="s">
        <v>26</v>
      </c>
      <c r="F52" s="13" t="s">
        <v>20</v>
      </c>
      <c r="H52" s="46"/>
      <c r="I52" s="46"/>
      <c r="J52" s="46"/>
      <c r="K52" s="46"/>
      <c r="M52" s="2" t="str">
        <f>IF(C52="","",VLOOKUP(F52,'Master Tables'!$C$3:$F$14,2,FALSE)+VLOOKUP(I52,'Master Tables'!$C$3:$F$14,2,FALSE)+VLOOKUP(J52,'Master Tables'!$C$3:$F$14,2,FALSE)+VLOOKUP(K52,'Master Tables'!$C$3:$F$14,2,FALSE))</f>
        <v/>
      </c>
      <c r="N52" s="2" t="str">
        <f>IF(C52="","",VLOOKUP(F52,'Master Tables'!$C$3:$F$14,3,FALSE)+VLOOKUP(I52,'Master Tables'!$C$3:$F$14,3,FALSE)+VLOOKUP(J52,'Master Tables'!$C$3:$F$14,3,FALSE)+VLOOKUP(K52,'Master Tables'!$C$3:$F$14,3,FALSE))</f>
        <v/>
      </c>
      <c r="O52" s="2" t="str">
        <f>IF(C52="","",VLOOKUP(F52,'Master Tables'!$C$3:$F$14,4,FALSE)+VLOOKUP(I52,'Master Tables'!$C$3:$F$14,4,FALSE)+VLOOKUP(J52,'Master Tables'!$C$3:$F$14,4,FALSE)+VLOOKUP(K52,'Master Tables'!$C$3:$F$14,4,FALSE))</f>
        <v/>
      </c>
      <c r="P52" s="30" t="str">
        <f>IF(C52="","",M52/SUM($M52:$O52))</f>
        <v/>
      </c>
      <c r="Q52" s="30" t="str">
        <f>IF(C52="","",N52/SUM($M52:$O52))</f>
        <v/>
      </c>
      <c r="R52" s="30" t="str">
        <f>IF(C52="","",O52/SUM($M52:$O52))</f>
        <v/>
      </c>
      <c r="S52" s="30" t="str">
        <f>IF(C52="","",IF(AND(P52&lt;&gt;MINA($P52:$R52),P52&gt;0.329),P52,0))</f>
        <v/>
      </c>
      <c r="T52" s="30" t="str">
        <f>IF(C52="","",IF(AND(Q52&lt;&gt;MINA($P52:$R52),Q52&gt;0.329),Q52,0))</f>
        <v/>
      </c>
      <c r="U52" s="30" t="str">
        <f>IF(C52="","",IF(OR(R52=MINA($P52:$R52),AND(R52&lt;&gt;MINA($P52:$R52)),R52&gt;0.329),R52,0))</f>
        <v/>
      </c>
      <c r="V52" s="30" t="str">
        <f>IF(C52="","",S52/SUM($S52:$U52))</f>
        <v/>
      </c>
      <c r="W52" s="30" t="str">
        <f>IF(C52="","",T52/SUM($S52:$U52))</f>
        <v/>
      </c>
      <c r="X52" s="30" t="str">
        <f>IF(C52="","",U52/SUM($S52:$U52))</f>
        <v/>
      </c>
      <c r="Z52" s="13" t="str">
        <f>IF(C52="","",IF(V52=0,"",ROUND(V52*$H52,0)))</f>
        <v/>
      </c>
      <c r="AA52" s="13" t="str">
        <f>IF(C52="","",IF(W52=0,"",ROUND(W52*$H52,0)))</f>
        <v/>
      </c>
      <c r="AB52" s="13" t="str">
        <f>IF(C52="","",IF(X52=0,"",ROUND(X52*$H52,0)))</f>
        <v/>
      </c>
    </row>
    <row r="53" spans="2:28">
      <c r="B53" s="13">
        <f t="shared" si="4"/>
        <v>46</v>
      </c>
      <c r="C53" s="12" t="str">
        <f>IF('ICE Cube Content Planning'!G21="","",'ICE Cube Content Planning'!G21)</f>
        <v/>
      </c>
      <c r="E53" s="13" t="s">
        <v>26</v>
      </c>
      <c r="F53" s="13" t="s">
        <v>20</v>
      </c>
      <c r="H53" s="46"/>
      <c r="I53" s="46"/>
      <c r="J53" s="46"/>
      <c r="K53" s="46"/>
      <c r="M53" s="2" t="str">
        <f>IF(C53="","",VLOOKUP(F53,'Master Tables'!$C$3:$F$14,2,FALSE)+VLOOKUP(I53,'Master Tables'!$C$3:$F$14,2,FALSE)+VLOOKUP(J53,'Master Tables'!$C$3:$F$14,2,FALSE)+VLOOKUP(K53,'Master Tables'!$C$3:$F$14,2,FALSE))</f>
        <v/>
      </c>
      <c r="N53" s="2" t="str">
        <f>IF(C53="","",VLOOKUP(F53,'Master Tables'!$C$3:$F$14,3,FALSE)+VLOOKUP(I53,'Master Tables'!$C$3:$F$14,3,FALSE)+VLOOKUP(J53,'Master Tables'!$C$3:$F$14,3,FALSE)+VLOOKUP(K53,'Master Tables'!$C$3:$F$14,3,FALSE))</f>
        <v/>
      </c>
      <c r="O53" s="2" t="str">
        <f>IF(C53="","",VLOOKUP(F53,'Master Tables'!$C$3:$F$14,4,FALSE)+VLOOKUP(I53,'Master Tables'!$C$3:$F$14,4,FALSE)+VLOOKUP(J53,'Master Tables'!$C$3:$F$14,4,FALSE)+VLOOKUP(K53,'Master Tables'!$C$3:$F$14,4,FALSE))</f>
        <v/>
      </c>
      <c r="P53" s="30" t="str">
        <f>IF(C53="","",M53/SUM($M53:$O53))</f>
        <v/>
      </c>
      <c r="Q53" s="30" t="str">
        <f>IF(C53="","",N53/SUM($M53:$O53))</f>
        <v/>
      </c>
      <c r="R53" s="30" t="str">
        <f>IF(C53="","",O53/SUM($M53:$O53))</f>
        <v/>
      </c>
      <c r="S53" s="30" t="str">
        <f>IF(C53="","",IF(AND(P53&lt;&gt;MINA($P53:$R53),P53&gt;0.329),P53,0))</f>
        <v/>
      </c>
      <c r="T53" s="30" t="str">
        <f>IF(C53="","",IF(AND(Q53&lt;&gt;MINA($P53:$R53),Q53&gt;0.329),Q53,0))</f>
        <v/>
      </c>
      <c r="U53" s="30" t="str">
        <f>IF(C53="","",IF(OR(R53=MINA($P53:$R53),AND(R53&lt;&gt;MINA($P53:$R53)),R53&gt;0.329),R53,0))</f>
        <v/>
      </c>
      <c r="V53" s="30" t="str">
        <f>IF(C53="","",S53/SUM($S53:$U53))</f>
        <v/>
      </c>
      <c r="W53" s="30" t="str">
        <f>IF(C53="","",T53/SUM($S53:$U53))</f>
        <v/>
      </c>
      <c r="X53" s="30" t="str">
        <f>IF(C53="","",U53/SUM($S53:$U53))</f>
        <v/>
      </c>
      <c r="Z53" s="13" t="str">
        <f>IF(C53="","",IF(V53=0,"",ROUND(V53*$H53,0)))</f>
        <v/>
      </c>
      <c r="AA53" s="13" t="str">
        <f>IF(C53="","",IF(W53=0,"",ROUND(W53*$H53,0)))</f>
        <v/>
      </c>
      <c r="AB53" s="13" t="str">
        <f>IF(C53="","",IF(X53=0,"",ROUND(X53*$H53,0)))</f>
        <v/>
      </c>
    </row>
    <row r="54" spans="2:28">
      <c r="B54" s="13">
        <f t="shared" si="4"/>
        <v>47</v>
      </c>
      <c r="C54" s="12" t="str">
        <f>IF('ICE Cube Content Planning'!G22="","",'ICE Cube Content Planning'!G22)</f>
        <v/>
      </c>
      <c r="E54" s="13" t="s">
        <v>26</v>
      </c>
      <c r="F54" s="13" t="s">
        <v>20</v>
      </c>
      <c r="H54" s="46"/>
      <c r="I54" s="46"/>
      <c r="J54" s="46"/>
      <c r="K54" s="46"/>
      <c r="M54" s="2" t="str">
        <f>IF(C54="","",VLOOKUP(F54,'Master Tables'!$C$3:$F$14,2,FALSE)+VLOOKUP(I54,'Master Tables'!$C$3:$F$14,2,FALSE)+VLOOKUP(J54,'Master Tables'!$C$3:$F$14,2,FALSE)+VLOOKUP(K54,'Master Tables'!$C$3:$F$14,2,FALSE))</f>
        <v/>
      </c>
      <c r="N54" s="2" t="str">
        <f>IF(C54="","",VLOOKUP(F54,'Master Tables'!$C$3:$F$14,3,FALSE)+VLOOKUP(I54,'Master Tables'!$C$3:$F$14,3,FALSE)+VLOOKUP(J54,'Master Tables'!$C$3:$F$14,3,FALSE)+VLOOKUP(K54,'Master Tables'!$C$3:$F$14,3,FALSE))</f>
        <v/>
      </c>
      <c r="O54" s="2" t="str">
        <f>IF(C54="","",VLOOKUP(F54,'Master Tables'!$C$3:$F$14,4,FALSE)+VLOOKUP(I54,'Master Tables'!$C$3:$F$14,4,FALSE)+VLOOKUP(J54,'Master Tables'!$C$3:$F$14,4,FALSE)+VLOOKUP(K54,'Master Tables'!$C$3:$F$14,4,FALSE))</f>
        <v/>
      </c>
      <c r="P54" s="30" t="str">
        <f>IF(C54="","",M54/SUM($M54:$O54))</f>
        <v/>
      </c>
      <c r="Q54" s="30" t="str">
        <f>IF(C54="","",N54/SUM($M54:$O54))</f>
        <v/>
      </c>
      <c r="R54" s="30" t="str">
        <f>IF(C54="","",O54/SUM($M54:$O54))</f>
        <v/>
      </c>
      <c r="S54" s="30" t="str">
        <f>IF(C54="","",IF(AND(P54&lt;&gt;MINA($P54:$R54),P54&gt;0.329),P54,0))</f>
        <v/>
      </c>
      <c r="T54" s="30" t="str">
        <f>IF(C54="","",IF(AND(Q54&lt;&gt;MINA($P54:$R54),Q54&gt;0.329),Q54,0))</f>
        <v/>
      </c>
      <c r="U54" s="30" t="str">
        <f>IF(C54="","",IF(OR(R54=MINA($P54:$R54),AND(R54&lt;&gt;MINA($P54:$R54)),R54&gt;0.329),R54,0))</f>
        <v/>
      </c>
      <c r="V54" s="30" t="str">
        <f>IF(C54="","",S54/SUM($S54:$U54))</f>
        <v/>
      </c>
      <c r="W54" s="30" t="str">
        <f>IF(C54="","",T54/SUM($S54:$U54))</f>
        <v/>
      </c>
      <c r="X54" s="30" t="str">
        <f>IF(C54="","",U54/SUM($S54:$U54))</f>
        <v/>
      </c>
      <c r="Z54" s="13" t="str">
        <f>IF(C54="","",IF(V54=0,"",ROUND(V54*$H54,0)))</f>
        <v/>
      </c>
      <c r="AA54" s="13" t="str">
        <f>IF(C54="","",IF(W54=0,"",ROUND(W54*$H54,0)))</f>
        <v/>
      </c>
      <c r="AB54" s="13" t="str">
        <f>IF(C54="","",IF(X54=0,"",ROUND(X54*$H54,0)))</f>
        <v/>
      </c>
    </row>
    <row r="55" spans="2:28">
      <c r="B55" s="13">
        <f t="shared" si="4"/>
        <v>48</v>
      </c>
      <c r="C55" s="12" t="str">
        <f>IF('ICE Cube Content Planning'!G23="","",'ICE Cube Content Planning'!G23)</f>
        <v/>
      </c>
      <c r="E55" s="13" t="s">
        <v>26</v>
      </c>
      <c r="F55" s="13" t="s">
        <v>20</v>
      </c>
      <c r="H55" s="46"/>
      <c r="I55" s="46"/>
      <c r="J55" s="46"/>
      <c r="K55" s="46"/>
      <c r="M55" s="2" t="str">
        <f>IF(C55="","",VLOOKUP(F55,'Master Tables'!$C$3:$F$14,2,FALSE)+VLOOKUP(I55,'Master Tables'!$C$3:$F$14,2,FALSE)+VLOOKUP(J55,'Master Tables'!$C$3:$F$14,2,FALSE)+VLOOKUP(K55,'Master Tables'!$C$3:$F$14,2,FALSE))</f>
        <v/>
      </c>
      <c r="N55" s="2" t="str">
        <f>IF(C55="","",VLOOKUP(F55,'Master Tables'!$C$3:$F$14,3,FALSE)+VLOOKUP(I55,'Master Tables'!$C$3:$F$14,3,FALSE)+VLOOKUP(J55,'Master Tables'!$C$3:$F$14,3,FALSE)+VLOOKUP(K55,'Master Tables'!$C$3:$F$14,3,FALSE))</f>
        <v/>
      </c>
      <c r="O55" s="2" t="str">
        <f>IF(C55="","",VLOOKUP(F55,'Master Tables'!$C$3:$F$14,4,FALSE)+VLOOKUP(I55,'Master Tables'!$C$3:$F$14,4,FALSE)+VLOOKUP(J55,'Master Tables'!$C$3:$F$14,4,FALSE)+VLOOKUP(K55,'Master Tables'!$C$3:$F$14,4,FALSE))</f>
        <v/>
      </c>
      <c r="P55" s="30" t="str">
        <f>IF(C55="","",M55/SUM($M55:$O55))</f>
        <v/>
      </c>
      <c r="Q55" s="30" t="str">
        <f>IF(C55="","",N55/SUM($M55:$O55))</f>
        <v/>
      </c>
      <c r="R55" s="30" t="str">
        <f>IF(C55="","",O55/SUM($M55:$O55))</f>
        <v/>
      </c>
      <c r="S55" s="30" t="str">
        <f>IF(C55="","",IF(AND(P55&lt;&gt;MINA($P55:$R55),P55&gt;0.329),P55,0))</f>
        <v/>
      </c>
      <c r="T55" s="30" t="str">
        <f>IF(C55="","",IF(AND(Q55&lt;&gt;MINA($P55:$R55),Q55&gt;0.329),Q55,0))</f>
        <v/>
      </c>
      <c r="U55" s="30" t="str">
        <f>IF(C55="","",IF(OR(R55=MINA($P55:$R55),AND(R55&lt;&gt;MINA($P55:$R55)),R55&gt;0.329),R55,0))</f>
        <v/>
      </c>
      <c r="V55" s="30" t="str">
        <f>IF(C55="","",S55/SUM($S55:$U55))</f>
        <v/>
      </c>
      <c r="W55" s="30" t="str">
        <f>IF(C55="","",T55/SUM($S55:$U55))</f>
        <v/>
      </c>
      <c r="X55" s="30" t="str">
        <f>IF(C55="","",U55/SUM($S55:$U55))</f>
        <v/>
      </c>
      <c r="Z55" s="13" t="str">
        <f>IF(C55="","",IF(V55=0,"",ROUND(V55*$H55,0)))</f>
        <v/>
      </c>
      <c r="AA55" s="13" t="str">
        <f>IF(C55="","",IF(W55=0,"",ROUND(W55*$H55,0)))</f>
        <v/>
      </c>
      <c r="AB55" s="13" t="str">
        <f>IF(C55="","",IF(X55=0,"",ROUND(X55*$H55,0)))</f>
        <v/>
      </c>
    </row>
    <row r="56" spans="2:28">
      <c r="B56" s="13">
        <f t="shared" si="4"/>
        <v>49</v>
      </c>
      <c r="C56" s="12" t="str">
        <f>IF('ICE Cube Content Planning'!G24="","",'ICE Cube Content Planning'!G24)</f>
        <v/>
      </c>
      <c r="E56" s="13" t="s">
        <v>26</v>
      </c>
      <c r="F56" s="13" t="s">
        <v>20</v>
      </c>
      <c r="H56" s="46"/>
      <c r="I56" s="46"/>
      <c r="J56" s="46"/>
      <c r="K56" s="46"/>
      <c r="M56" s="2" t="str">
        <f>IF(C56="","",VLOOKUP(F56,'Master Tables'!$C$3:$F$14,2,FALSE)+VLOOKUP(I56,'Master Tables'!$C$3:$F$14,2,FALSE)+VLOOKUP(J56,'Master Tables'!$C$3:$F$14,2,FALSE)+VLOOKUP(K56,'Master Tables'!$C$3:$F$14,2,FALSE))</f>
        <v/>
      </c>
      <c r="N56" s="2" t="str">
        <f>IF(C56="","",VLOOKUP(F56,'Master Tables'!$C$3:$F$14,3,FALSE)+VLOOKUP(I56,'Master Tables'!$C$3:$F$14,3,FALSE)+VLOOKUP(J56,'Master Tables'!$C$3:$F$14,3,FALSE)+VLOOKUP(K56,'Master Tables'!$C$3:$F$14,3,FALSE))</f>
        <v/>
      </c>
      <c r="O56" s="2" t="str">
        <f>IF(C56="","",VLOOKUP(F56,'Master Tables'!$C$3:$F$14,4,FALSE)+VLOOKUP(I56,'Master Tables'!$C$3:$F$14,4,FALSE)+VLOOKUP(J56,'Master Tables'!$C$3:$F$14,4,FALSE)+VLOOKUP(K56,'Master Tables'!$C$3:$F$14,4,FALSE))</f>
        <v/>
      </c>
      <c r="P56" s="30" t="str">
        <f>IF(C56="","",M56/SUM($M56:$O56))</f>
        <v/>
      </c>
      <c r="Q56" s="30" t="str">
        <f>IF(C56="","",N56/SUM($M56:$O56))</f>
        <v/>
      </c>
      <c r="R56" s="30" t="str">
        <f>IF(C56="","",O56/SUM($M56:$O56))</f>
        <v/>
      </c>
      <c r="S56" s="30" t="str">
        <f>IF(C56="","",IF(AND(P56&lt;&gt;MINA($P56:$R56),P56&gt;0.329),P56,0))</f>
        <v/>
      </c>
      <c r="T56" s="30" t="str">
        <f>IF(C56="","",IF(AND(Q56&lt;&gt;MINA($P56:$R56),Q56&gt;0.329),Q56,0))</f>
        <v/>
      </c>
      <c r="U56" s="30" t="str">
        <f>IF(C56="","",IF(OR(R56=MINA($P56:$R56),AND(R56&lt;&gt;MINA($P56:$R56)),R56&gt;0.329),R56,0))</f>
        <v/>
      </c>
      <c r="V56" s="30" t="str">
        <f>IF(C56="","",S56/SUM($S56:$U56))</f>
        <v/>
      </c>
      <c r="W56" s="30" t="str">
        <f>IF(C56="","",T56/SUM($S56:$U56))</f>
        <v/>
      </c>
      <c r="X56" s="30" t="str">
        <f>IF(C56="","",U56/SUM($S56:$U56))</f>
        <v/>
      </c>
      <c r="Z56" s="13" t="str">
        <f>IF(C56="","",IF(V56=0,"",ROUND(V56*$H56,0)))</f>
        <v/>
      </c>
      <c r="AA56" s="13" t="str">
        <f>IF(C56="","",IF(W56=0,"",ROUND(W56*$H56,0)))</f>
        <v/>
      </c>
      <c r="AB56" s="13" t="str">
        <f>IF(C56="","",IF(X56=0,"",ROUND(X56*$H56,0)))</f>
        <v/>
      </c>
    </row>
    <row r="57" spans="2:28">
      <c r="B57" s="13">
        <f t="shared" si="4"/>
        <v>50</v>
      </c>
      <c r="C57" s="12" t="str">
        <f>IF('ICE Cube Content Planning'!G25="","",'ICE Cube Content Planning'!G25)</f>
        <v/>
      </c>
      <c r="E57" s="13" t="s">
        <v>26</v>
      </c>
      <c r="F57" s="13" t="s">
        <v>20</v>
      </c>
      <c r="H57" s="46"/>
      <c r="I57" s="46"/>
      <c r="J57" s="46"/>
      <c r="K57" s="46"/>
      <c r="M57" s="2" t="str">
        <f>IF(C57="","",VLOOKUP(F57,'Master Tables'!$C$3:$F$14,2,FALSE)+VLOOKUP(I57,'Master Tables'!$C$3:$F$14,2,FALSE)+VLOOKUP(J57,'Master Tables'!$C$3:$F$14,2,FALSE)+VLOOKUP(K57,'Master Tables'!$C$3:$F$14,2,FALSE))</f>
        <v/>
      </c>
      <c r="N57" s="2" t="str">
        <f>IF(C57="","",VLOOKUP(F57,'Master Tables'!$C$3:$F$14,3,FALSE)+VLOOKUP(I57,'Master Tables'!$C$3:$F$14,3,FALSE)+VLOOKUP(J57,'Master Tables'!$C$3:$F$14,3,FALSE)+VLOOKUP(K57,'Master Tables'!$C$3:$F$14,3,FALSE))</f>
        <v/>
      </c>
      <c r="O57" s="2" t="str">
        <f>IF(C57="","",VLOOKUP(F57,'Master Tables'!$C$3:$F$14,4,FALSE)+VLOOKUP(I57,'Master Tables'!$C$3:$F$14,4,FALSE)+VLOOKUP(J57,'Master Tables'!$C$3:$F$14,4,FALSE)+VLOOKUP(K57,'Master Tables'!$C$3:$F$14,4,FALSE))</f>
        <v/>
      </c>
      <c r="P57" s="30" t="str">
        <f>IF(C57="","",M57/SUM($M57:$O57))</f>
        <v/>
      </c>
      <c r="Q57" s="30" t="str">
        <f>IF(C57="","",N57/SUM($M57:$O57))</f>
        <v/>
      </c>
      <c r="R57" s="30" t="str">
        <f>IF(C57="","",O57/SUM($M57:$O57))</f>
        <v/>
      </c>
      <c r="S57" s="30" t="str">
        <f>IF(C57="","",IF(AND(P57&lt;&gt;MINA($P57:$R57),P57&gt;0.329),P57,0))</f>
        <v/>
      </c>
      <c r="T57" s="30" t="str">
        <f>IF(C57="","",IF(AND(Q57&lt;&gt;MINA($P57:$R57),Q57&gt;0.329),Q57,0))</f>
        <v/>
      </c>
      <c r="U57" s="30" t="str">
        <f>IF(C57="","",IF(OR(R57=MINA($P57:$R57),AND(R57&lt;&gt;MINA($P57:$R57)),R57&gt;0.329),R57,0))</f>
        <v/>
      </c>
      <c r="V57" s="30" t="str">
        <f>IF(C57="","",S57/SUM($S57:$U57))</f>
        <v/>
      </c>
      <c r="W57" s="30" t="str">
        <f>IF(C57="","",T57/SUM($S57:$U57))</f>
        <v/>
      </c>
      <c r="X57" s="30" t="str">
        <f>IF(C57="","",U57/SUM($S57:$U57))</f>
        <v/>
      </c>
      <c r="Z57" s="13" t="str">
        <f>IF(C57="","",IF(V57=0,"",ROUND(V57*$H57,0)))</f>
        <v/>
      </c>
      <c r="AA57" s="13" t="str">
        <f>IF(C57="","",IF(W57=0,"",ROUND(W57*$H57,0)))</f>
        <v/>
      </c>
      <c r="AB57" s="13" t="str">
        <f>IF(C57="","",IF(X57=0,"",ROUND(X57*$H57,0)))</f>
        <v/>
      </c>
    </row>
    <row r="58" spans="2:28">
      <c r="C58" s="10" t="str">
        <f>IF('ICE Cube Content Planning'!G26="","",'ICE Cube Content Planning'!G26)</f>
        <v/>
      </c>
      <c r="M58" s="2" t="str">
        <f>IF(C58="","",VLOOKUP(F58,'Master Tables'!$C$3:$F$14,2,FALSE)+VLOOKUP(I58,'Master Tables'!$C$3:$F$14,2,FALSE)+VLOOKUP(J58,'Master Tables'!$C$3:$F$14,2,FALSE)+VLOOKUP(K58,'Master Tables'!$C$3:$F$14,2,FALSE))</f>
        <v/>
      </c>
      <c r="N58" s="2" t="str">
        <f>IF(C58="","",VLOOKUP(F58,'Master Tables'!$C$3:$F$14,3,FALSE)+VLOOKUP(I58,'Master Tables'!$C$3:$F$14,3,FALSE)+VLOOKUP(J58,'Master Tables'!$C$3:$F$14,3,FALSE)+VLOOKUP(K58,'Master Tables'!$C$3:$F$14,3,FALSE))</f>
        <v/>
      </c>
      <c r="O58" s="2" t="str">
        <f>IF(C58="","",VLOOKUP(F58,'Master Tables'!$C$3:$F$14,4,FALSE)+VLOOKUP(I58,'Master Tables'!$C$3:$F$14,4,FALSE)+VLOOKUP(J58,'Master Tables'!$C$3:$F$14,4,FALSE)+VLOOKUP(K58,'Master Tables'!$C$3:$F$14,4,FALSE))</f>
        <v/>
      </c>
      <c r="P58" s="30" t="str">
        <f>IF(C58="","",M58/SUM($M58:$O58))</f>
        <v/>
      </c>
      <c r="Q58" s="30" t="str">
        <f>IF(C58="","",N58/SUM($M58:$O58))</f>
        <v/>
      </c>
      <c r="R58" s="30" t="str">
        <f>IF(C58="","",O58/SUM($M58:$O58))</f>
        <v/>
      </c>
      <c r="S58" s="30" t="str">
        <f>IF(C58="","",IF(AND(P58&lt;&gt;MINA($P58:$R58),P58&gt;0.329),P58,0))</f>
        <v/>
      </c>
      <c r="T58" s="30" t="str">
        <f>IF(C58="","",IF(AND(Q58&lt;&gt;MINA($P58:$R58),Q58&gt;0.329),Q58,0))</f>
        <v/>
      </c>
      <c r="U58" s="30" t="str">
        <f>IF(C58="","",IF(OR(R58=MINA($P58:$R58),AND(R58&lt;&gt;MINA($P58:$R58)),R58&gt;0.329),R58,0))</f>
        <v/>
      </c>
      <c r="V58" s="30" t="str">
        <f>IF(C58="","",S58/SUM($S58:$U58))</f>
        <v/>
      </c>
      <c r="W58" s="30" t="str">
        <f>IF(C58="","",T58/SUM($S58:$U58))</f>
        <v/>
      </c>
      <c r="X58" s="30" t="str">
        <f>IF(C58="","",U58/SUM($S58:$U58))</f>
        <v/>
      </c>
      <c r="Z58" s="2" t="str">
        <f>IF(C58="","",IF(V58=0,"",ROUND(V58*$H58,0)))</f>
        <v/>
      </c>
      <c r="AA58" s="2" t="str">
        <f>IF(C58="","",IF(W58=0,"",ROUND(W58*$H58,0)))</f>
        <v/>
      </c>
      <c r="AB58" s="2" t="str">
        <f>IF(C58="","",IF(X58=0,"",ROUND(X58*$H58,0)))</f>
        <v/>
      </c>
    </row>
    <row r="59" spans="2:28">
      <c r="B59" s="13">
        <f>+B57+1</f>
        <v>51</v>
      </c>
      <c r="C59" s="12" t="str">
        <f>IF('ICE Cube Content Planning'!G27="","",'ICE Cube Content Planning'!G27)</f>
        <v>Job Role and Description</v>
      </c>
      <c r="E59" s="13" t="s">
        <v>28</v>
      </c>
      <c r="F59" s="13" t="s">
        <v>20</v>
      </c>
      <c r="H59" s="46">
        <v>4</v>
      </c>
      <c r="I59" s="46" t="s">
        <v>68</v>
      </c>
      <c r="J59" s="46" t="s">
        <v>65</v>
      </c>
      <c r="K59" s="46" t="s">
        <v>67</v>
      </c>
      <c r="M59" s="2">
        <f>IF(C59="","",VLOOKUP(F59,'Master Tables'!$C$3:$F$14,2,FALSE)+VLOOKUP(I59,'Master Tables'!$C$3:$F$14,2,FALSE)+VLOOKUP(J59,'Master Tables'!$C$3:$F$14,2,FALSE)+VLOOKUP(K59,'Master Tables'!$C$3:$F$14,2,FALSE))</f>
        <v>16</v>
      </c>
      <c r="N59" s="2">
        <f>IF(C59="","",VLOOKUP(F59,'Master Tables'!$C$3:$F$14,3,FALSE)+VLOOKUP(I59,'Master Tables'!$C$3:$F$14,3,FALSE)+VLOOKUP(J59,'Master Tables'!$C$3:$F$14,3,FALSE)+VLOOKUP(K59,'Master Tables'!$C$3:$F$14,3,FALSE))</f>
        <v>5</v>
      </c>
      <c r="O59" s="2">
        <f>IF(C59="","",VLOOKUP(F59,'Master Tables'!$C$3:$F$14,4,FALSE)+VLOOKUP(I59,'Master Tables'!$C$3:$F$14,4,FALSE)+VLOOKUP(J59,'Master Tables'!$C$3:$F$14,4,FALSE)+VLOOKUP(K59,'Master Tables'!$C$3:$F$14,4,FALSE))</f>
        <v>7</v>
      </c>
      <c r="P59" s="30">
        <f>IF(C59="","",M59/SUM($M59:$O59))</f>
        <v>0.5714285714285714</v>
      </c>
      <c r="Q59" s="30">
        <f>IF(C59="","",N59/SUM($M59:$O59))</f>
        <v>0.17857142857142858</v>
      </c>
      <c r="R59" s="30">
        <f>IF(C59="","",O59/SUM($M59:$O59))</f>
        <v>0.25</v>
      </c>
      <c r="S59" s="30">
        <f>IF(C59="","",IF(AND(P59&lt;&gt;MINA($P59:$R59),P59&gt;0.329),P59,0))</f>
        <v>0.5714285714285714</v>
      </c>
      <c r="T59" s="30">
        <f>IF(C59="","",IF(AND(Q59&lt;&gt;MINA($P59:$R59),Q59&gt;0.329),Q59,0))</f>
        <v>0</v>
      </c>
      <c r="U59" s="30">
        <f>IF(C59="","",IF(OR(R59=MINA($P59:$R59),AND(R59&lt;&gt;MINA($P59:$R59)),R59&gt;0.329),R59,0))</f>
        <v>0.25</v>
      </c>
      <c r="V59" s="30">
        <f>IF(C59="","",S59/SUM($S59:$U59))</f>
        <v>0.69565217391304346</v>
      </c>
      <c r="W59" s="30">
        <f>IF(C59="","",T59/SUM($S59:$U59))</f>
        <v>0</v>
      </c>
      <c r="X59" s="30">
        <f>IF(C59="","",U59/SUM($S59:$U59))</f>
        <v>0.30434782608695654</v>
      </c>
      <c r="Z59" s="13">
        <f>IF(C59="","",IF(V59=0,"",ROUND(V59*$H59,0)))</f>
        <v>3</v>
      </c>
      <c r="AA59" s="13" t="str">
        <f>IF(C59="","",IF(W59=0,"",ROUND(W59*$H59,0)))</f>
        <v/>
      </c>
      <c r="AB59" s="13">
        <f>IF(C59="","",IF(X59=0,"",ROUND(X59*$H59,0)))</f>
        <v>1</v>
      </c>
    </row>
    <row r="60" spans="2:28">
      <c r="B60" s="13">
        <f>+B59+1</f>
        <v>52</v>
      </c>
      <c r="C60" s="12" t="str">
        <f>IF('ICE Cube Content Planning'!G28="","",'ICE Cube Content Planning'!G28)</f>
        <v>Attendance and Leave Process</v>
      </c>
      <c r="E60" s="13" t="s">
        <v>28</v>
      </c>
      <c r="F60" s="13" t="s">
        <v>20</v>
      </c>
      <c r="H60" s="46">
        <v>1</v>
      </c>
      <c r="I60" s="46" t="s">
        <v>68</v>
      </c>
      <c r="J60" s="46" t="s">
        <v>65</v>
      </c>
      <c r="K60" s="46" t="s">
        <v>67</v>
      </c>
      <c r="M60" s="2">
        <f>IF(C60="","",VLOOKUP(F60,'Master Tables'!$C$3:$F$14,2,FALSE)+VLOOKUP(I60,'Master Tables'!$C$3:$F$14,2,FALSE)+VLOOKUP(J60,'Master Tables'!$C$3:$F$14,2,FALSE)+VLOOKUP(K60,'Master Tables'!$C$3:$F$14,2,FALSE))</f>
        <v>16</v>
      </c>
      <c r="N60" s="2">
        <f>IF(C60="","",VLOOKUP(F60,'Master Tables'!$C$3:$F$14,3,FALSE)+VLOOKUP(I60,'Master Tables'!$C$3:$F$14,3,FALSE)+VLOOKUP(J60,'Master Tables'!$C$3:$F$14,3,FALSE)+VLOOKUP(K60,'Master Tables'!$C$3:$F$14,3,FALSE))</f>
        <v>5</v>
      </c>
      <c r="O60" s="2">
        <f>IF(C60="","",VLOOKUP(F60,'Master Tables'!$C$3:$F$14,4,FALSE)+VLOOKUP(I60,'Master Tables'!$C$3:$F$14,4,FALSE)+VLOOKUP(J60,'Master Tables'!$C$3:$F$14,4,FALSE)+VLOOKUP(K60,'Master Tables'!$C$3:$F$14,4,FALSE))</f>
        <v>7</v>
      </c>
      <c r="P60" s="30">
        <f>IF(C60="","",M60/SUM($M60:$O60))</f>
        <v>0.5714285714285714</v>
      </c>
      <c r="Q60" s="30">
        <f>IF(C60="","",N60/SUM($M60:$O60))</f>
        <v>0.17857142857142858</v>
      </c>
      <c r="R60" s="30">
        <f>IF(C60="","",O60/SUM($M60:$O60))</f>
        <v>0.25</v>
      </c>
      <c r="S60" s="30">
        <f>IF(C60="","",IF(AND(P60&lt;&gt;MINA($P60:$R60),P60&gt;0.329),P60,0))</f>
        <v>0.5714285714285714</v>
      </c>
      <c r="T60" s="30">
        <f>IF(C60="","",IF(AND(Q60&lt;&gt;MINA($P60:$R60),Q60&gt;0.329),Q60,0))</f>
        <v>0</v>
      </c>
      <c r="U60" s="30">
        <f>IF(C60="","",IF(OR(R60=MINA($P60:$R60),AND(R60&lt;&gt;MINA($P60:$R60)),R60&gt;0.329),R60,0))</f>
        <v>0.25</v>
      </c>
      <c r="V60" s="30">
        <f>IF(C60="","",S60/SUM($S60:$U60))</f>
        <v>0.69565217391304346</v>
      </c>
      <c r="W60" s="30">
        <f>IF(C60="","",T60/SUM($S60:$U60))</f>
        <v>0</v>
      </c>
      <c r="X60" s="30">
        <f>IF(C60="","",U60/SUM($S60:$U60))</f>
        <v>0.30434782608695654</v>
      </c>
      <c r="Z60" s="13">
        <f>IF(C60="","",IF(V60=0,"",ROUND(V60*$H60,0)))</f>
        <v>1</v>
      </c>
      <c r="AA60" s="13" t="str">
        <f>IF(C60="","",IF(W60=0,"",ROUND(W60*$H60,0)))</f>
        <v/>
      </c>
      <c r="AB60" s="13">
        <f>IF(C60="","",IF(X60=0,"",ROUND(X60*$H60,0)))</f>
        <v>0</v>
      </c>
    </row>
    <row r="61" spans="2:28">
      <c r="B61" s="13">
        <f t="shared" ref="B61:B68" si="5">+B60+1</f>
        <v>53</v>
      </c>
      <c r="C61" s="12" t="str">
        <f>IF('ICE Cube Content Planning'!G29="","",'ICE Cube Content Planning'!G29)</f>
        <v/>
      </c>
      <c r="E61" s="13" t="s">
        <v>28</v>
      </c>
      <c r="F61" s="13" t="s">
        <v>20</v>
      </c>
      <c r="H61" s="46"/>
      <c r="I61" s="46"/>
      <c r="J61" s="46"/>
      <c r="K61" s="46"/>
      <c r="M61" s="2" t="str">
        <f>IF(C61="","",VLOOKUP(F61,'Master Tables'!$C$3:$F$14,2,FALSE)+VLOOKUP(I61,'Master Tables'!$C$3:$F$14,2,FALSE)+VLOOKUP(J61,'Master Tables'!$C$3:$F$14,2,FALSE)+VLOOKUP(K61,'Master Tables'!$C$3:$F$14,2,FALSE))</f>
        <v/>
      </c>
      <c r="N61" s="2" t="str">
        <f>IF(C61="","",VLOOKUP(F61,'Master Tables'!$C$3:$F$14,3,FALSE)+VLOOKUP(I61,'Master Tables'!$C$3:$F$14,3,FALSE)+VLOOKUP(J61,'Master Tables'!$C$3:$F$14,3,FALSE)+VLOOKUP(K61,'Master Tables'!$C$3:$F$14,3,FALSE))</f>
        <v/>
      </c>
      <c r="O61" s="2" t="str">
        <f>IF(C61="","",VLOOKUP(F61,'Master Tables'!$C$3:$F$14,4,FALSE)+VLOOKUP(I61,'Master Tables'!$C$3:$F$14,4,FALSE)+VLOOKUP(J61,'Master Tables'!$C$3:$F$14,4,FALSE)+VLOOKUP(K61,'Master Tables'!$C$3:$F$14,4,FALSE))</f>
        <v/>
      </c>
      <c r="P61" s="30" t="str">
        <f>IF(C61="","",M61/SUM($M61:$O61))</f>
        <v/>
      </c>
      <c r="Q61" s="30" t="str">
        <f>IF(C61="","",N61/SUM($M61:$O61))</f>
        <v/>
      </c>
      <c r="R61" s="30" t="str">
        <f>IF(C61="","",O61/SUM($M61:$O61))</f>
        <v/>
      </c>
      <c r="S61" s="30" t="str">
        <f>IF(C61="","",IF(AND(P61&lt;&gt;MINA($P61:$R61),P61&gt;0.329),P61,0))</f>
        <v/>
      </c>
      <c r="T61" s="30" t="str">
        <f>IF(C61="","",IF(AND(Q61&lt;&gt;MINA($P61:$R61),Q61&gt;0.329),Q61,0))</f>
        <v/>
      </c>
      <c r="U61" s="30" t="str">
        <f>IF(C61="","",IF(OR(R61=MINA($P61:$R61),AND(R61&lt;&gt;MINA($P61:$R61)),R61&gt;0.329),R61,0))</f>
        <v/>
      </c>
      <c r="V61" s="30" t="str">
        <f>IF(C61="","",S61/SUM($S61:$U61))</f>
        <v/>
      </c>
      <c r="W61" s="30" t="str">
        <f>IF(C61="","",T61/SUM($S61:$U61))</f>
        <v/>
      </c>
      <c r="X61" s="30" t="str">
        <f>IF(C61="","",U61/SUM($S61:$U61))</f>
        <v/>
      </c>
      <c r="Z61" s="13" t="str">
        <f>IF(C61="","",IF(V61=0,"",ROUND(V61*$H61,0)))</f>
        <v/>
      </c>
      <c r="AA61" s="13" t="str">
        <f>IF(C61="","",IF(W61=0,"",ROUND(W61*$H61,0)))</f>
        <v/>
      </c>
      <c r="AB61" s="13" t="str">
        <f>IF(C61="","",IF(X61=0,"",ROUND(X61*$H61,0)))</f>
        <v/>
      </c>
    </row>
    <row r="62" spans="2:28">
      <c r="B62" s="13">
        <f t="shared" si="5"/>
        <v>54</v>
      </c>
      <c r="C62" s="12" t="str">
        <f>IF('ICE Cube Content Planning'!G30="","",'ICE Cube Content Planning'!G30)</f>
        <v/>
      </c>
      <c r="E62" s="13" t="s">
        <v>28</v>
      </c>
      <c r="F62" s="13" t="s">
        <v>20</v>
      </c>
      <c r="H62" s="46"/>
      <c r="I62" s="46"/>
      <c r="J62" s="46"/>
      <c r="K62" s="46"/>
      <c r="M62" s="2" t="str">
        <f>IF(C62="","",VLOOKUP(F62,'Master Tables'!$C$3:$F$14,2,FALSE)+VLOOKUP(I62,'Master Tables'!$C$3:$F$14,2,FALSE)+VLOOKUP(J62,'Master Tables'!$C$3:$F$14,2,FALSE)+VLOOKUP(K62,'Master Tables'!$C$3:$F$14,2,FALSE))</f>
        <v/>
      </c>
      <c r="N62" s="2" t="str">
        <f>IF(C62="","",VLOOKUP(F62,'Master Tables'!$C$3:$F$14,3,FALSE)+VLOOKUP(I62,'Master Tables'!$C$3:$F$14,3,FALSE)+VLOOKUP(J62,'Master Tables'!$C$3:$F$14,3,FALSE)+VLOOKUP(K62,'Master Tables'!$C$3:$F$14,3,FALSE))</f>
        <v/>
      </c>
      <c r="O62" s="2" t="str">
        <f>IF(C62="","",VLOOKUP(F62,'Master Tables'!$C$3:$F$14,4,FALSE)+VLOOKUP(I62,'Master Tables'!$C$3:$F$14,4,FALSE)+VLOOKUP(J62,'Master Tables'!$C$3:$F$14,4,FALSE)+VLOOKUP(K62,'Master Tables'!$C$3:$F$14,4,FALSE))</f>
        <v/>
      </c>
      <c r="P62" s="30" t="str">
        <f>IF(C62="","",M62/SUM($M62:$O62))</f>
        <v/>
      </c>
      <c r="Q62" s="30" t="str">
        <f>IF(C62="","",N62/SUM($M62:$O62))</f>
        <v/>
      </c>
      <c r="R62" s="30" t="str">
        <f>IF(C62="","",O62/SUM($M62:$O62))</f>
        <v/>
      </c>
      <c r="S62" s="30" t="str">
        <f>IF(C62="","",IF(AND(P62&lt;&gt;MINA($P62:$R62),P62&gt;0.329),P62,0))</f>
        <v/>
      </c>
      <c r="T62" s="30" t="str">
        <f>IF(C62="","",IF(AND(Q62&lt;&gt;MINA($P62:$R62),Q62&gt;0.329),Q62,0))</f>
        <v/>
      </c>
      <c r="U62" s="30" t="str">
        <f>IF(C62="","",IF(OR(R62=MINA($P62:$R62),AND(R62&lt;&gt;MINA($P62:$R62)),R62&gt;0.329),R62,0))</f>
        <v/>
      </c>
      <c r="V62" s="30" t="str">
        <f>IF(C62="","",S62/SUM($S62:$U62))</f>
        <v/>
      </c>
      <c r="W62" s="30" t="str">
        <f>IF(C62="","",T62/SUM($S62:$U62))</f>
        <v/>
      </c>
      <c r="X62" s="30" t="str">
        <f>IF(C62="","",U62/SUM($S62:$U62))</f>
        <v/>
      </c>
      <c r="Z62" s="13" t="str">
        <f>IF(C62="","",IF(V62=0,"",ROUND(V62*$H62,0)))</f>
        <v/>
      </c>
      <c r="AA62" s="13" t="str">
        <f>IF(C62="","",IF(W62=0,"",ROUND(W62*$H62,0)))</f>
        <v/>
      </c>
      <c r="AB62" s="13" t="str">
        <f>IF(C62="","",IF(X62=0,"",ROUND(X62*$H62,0)))</f>
        <v/>
      </c>
    </row>
    <row r="63" spans="2:28">
      <c r="B63" s="13">
        <f t="shared" si="5"/>
        <v>55</v>
      </c>
      <c r="C63" s="12" t="str">
        <f>IF('ICE Cube Content Planning'!G31="","",'ICE Cube Content Planning'!G31)</f>
        <v/>
      </c>
      <c r="E63" s="13" t="s">
        <v>28</v>
      </c>
      <c r="F63" s="13" t="s">
        <v>20</v>
      </c>
      <c r="H63" s="46"/>
      <c r="I63" s="46"/>
      <c r="J63" s="46"/>
      <c r="K63" s="46"/>
      <c r="M63" s="2" t="str">
        <f>IF(C63="","",VLOOKUP(F63,'Master Tables'!$C$3:$F$14,2,FALSE)+VLOOKUP(I63,'Master Tables'!$C$3:$F$14,2,FALSE)+VLOOKUP(J63,'Master Tables'!$C$3:$F$14,2,FALSE)+VLOOKUP(K63,'Master Tables'!$C$3:$F$14,2,FALSE))</f>
        <v/>
      </c>
      <c r="N63" s="2" t="str">
        <f>IF(C63="","",VLOOKUP(F63,'Master Tables'!$C$3:$F$14,3,FALSE)+VLOOKUP(I63,'Master Tables'!$C$3:$F$14,3,FALSE)+VLOOKUP(J63,'Master Tables'!$C$3:$F$14,3,FALSE)+VLOOKUP(K63,'Master Tables'!$C$3:$F$14,3,FALSE))</f>
        <v/>
      </c>
      <c r="O63" s="2" t="str">
        <f>IF(C63="","",VLOOKUP(F63,'Master Tables'!$C$3:$F$14,4,FALSE)+VLOOKUP(I63,'Master Tables'!$C$3:$F$14,4,FALSE)+VLOOKUP(J63,'Master Tables'!$C$3:$F$14,4,FALSE)+VLOOKUP(K63,'Master Tables'!$C$3:$F$14,4,FALSE))</f>
        <v/>
      </c>
      <c r="P63" s="30" t="str">
        <f>IF(C63="","",M63/SUM($M63:$O63))</f>
        <v/>
      </c>
      <c r="Q63" s="30" t="str">
        <f>IF(C63="","",N63/SUM($M63:$O63))</f>
        <v/>
      </c>
      <c r="R63" s="30" t="str">
        <f>IF(C63="","",O63/SUM($M63:$O63))</f>
        <v/>
      </c>
      <c r="S63" s="30" t="str">
        <f>IF(C63="","",IF(AND(P63&lt;&gt;MINA($P63:$R63),P63&gt;0.329),P63,0))</f>
        <v/>
      </c>
      <c r="T63" s="30" t="str">
        <f>IF(C63="","",IF(AND(Q63&lt;&gt;MINA($P63:$R63),Q63&gt;0.329),Q63,0))</f>
        <v/>
      </c>
      <c r="U63" s="30" t="str">
        <f>IF(C63="","",IF(OR(R63=MINA($P63:$R63),AND(R63&lt;&gt;MINA($P63:$R63)),R63&gt;0.329),R63,0))</f>
        <v/>
      </c>
      <c r="V63" s="30" t="str">
        <f>IF(C63="","",S63/SUM($S63:$U63))</f>
        <v/>
      </c>
      <c r="W63" s="30" t="str">
        <f>IF(C63="","",T63/SUM($S63:$U63))</f>
        <v/>
      </c>
      <c r="X63" s="30" t="str">
        <f>IF(C63="","",U63/SUM($S63:$U63))</f>
        <v/>
      </c>
      <c r="Z63" s="13" t="str">
        <f>IF(C63="","",IF(V63=0,"",ROUND(V63*$H63,0)))</f>
        <v/>
      </c>
      <c r="AA63" s="13" t="str">
        <f>IF(C63="","",IF(W63=0,"",ROUND(W63*$H63,0)))</f>
        <v/>
      </c>
      <c r="AB63" s="13" t="str">
        <f>IF(C63="","",IF(X63=0,"",ROUND(X63*$H63,0)))</f>
        <v/>
      </c>
    </row>
    <row r="64" spans="2:28">
      <c r="B64" s="13">
        <f t="shared" si="5"/>
        <v>56</v>
      </c>
      <c r="C64" s="12" t="str">
        <f>IF('ICE Cube Content Planning'!G32="","",'ICE Cube Content Planning'!G32)</f>
        <v/>
      </c>
      <c r="E64" s="13" t="s">
        <v>28</v>
      </c>
      <c r="F64" s="13" t="s">
        <v>20</v>
      </c>
      <c r="H64" s="46"/>
      <c r="I64" s="46"/>
      <c r="J64" s="46"/>
      <c r="K64" s="46"/>
      <c r="M64" s="2" t="str">
        <f>IF(C64="","",VLOOKUP(F64,'Master Tables'!$C$3:$F$14,2,FALSE)+VLOOKUP(I64,'Master Tables'!$C$3:$F$14,2,FALSE)+VLOOKUP(J64,'Master Tables'!$C$3:$F$14,2,FALSE)+VLOOKUP(K64,'Master Tables'!$C$3:$F$14,2,FALSE))</f>
        <v/>
      </c>
      <c r="N64" s="2" t="str">
        <f>IF(C64="","",VLOOKUP(F64,'Master Tables'!$C$3:$F$14,3,FALSE)+VLOOKUP(I64,'Master Tables'!$C$3:$F$14,3,FALSE)+VLOOKUP(J64,'Master Tables'!$C$3:$F$14,3,FALSE)+VLOOKUP(K64,'Master Tables'!$C$3:$F$14,3,FALSE))</f>
        <v/>
      </c>
      <c r="O64" s="2" t="str">
        <f>IF(C64="","",VLOOKUP(F64,'Master Tables'!$C$3:$F$14,4,FALSE)+VLOOKUP(I64,'Master Tables'!$C$3:$F$14,4,FALSE)+VLOOKUP(J64,'Master Tables'!$C$3:$F$14,4,FALSE)+VLOOKUP(K64,'Master Tables'!$C$3:$F$14,4,FALSE))</f>
        <v/>
      </c>
      <c r="P64" s="30" t="str">
        <f>IF(C64="","",M64/SUM($M64:$O64))</f>
        <v/>
      </c>
      <c r="Q64" s="30" t="str">
        <f>IF(C64="","",N64/SUM($M64:$O64))</f>
        <v/>
      </c>
      <c r="R64" s="30" t="str">
        <f>IF(C64="","",O64/SUM($M64:$O64))</f>
        <v/>
      </c>
      <c r="S64" s="30" t="str">
        <f>IF(C64="","",IF(AND(P64&lt;&gt;MINA($P64:$R64),P64&gt;0.329),P64,0))</f>
        <v/>
      </c>
      <c r="T64" s="30" t="str">
        <f>IF(C64="","",IF(AND(Q64&lt;&gt;MINA($P64:$R64),Q64&gt;0.329),Q64,0))</f>
        <v/>
      </c>
      <c r="U64" s="30" t="str">
        <f>IF(C64="","",IF(OR(R64=MINA($P64:$R64),AND(R64&lt;&gt;MINA($P64:$R64)),R64&gt;0.329),R64,0))</f>
        <v/>
      </c>
      <c r="V64" s="30" t="str">
        <f>IF(C64="","",S64/SUM($S64:$U64))</f>
        <v/>
      </c>
      <c r="W64" s="30" t="str">
        <f>IF(C64="","",T64/SUM($S64:$U64))</f>
        <v/>
      </c>
      <c r="X64" s="30" t="str">
        <f>IF(C64="","",U64/SUM($S64:$U64))</f>
        <v/>
      </c>
      <c r="Z64" s="13" t="str">
        <f>IF(C64="","",IF(V64=0,"",ROUND(V64*$H64,0)))</f>
        <v/>
      </c>
      <c r="AA64" s="13" t="str">
        <f>IF(C64="","",IF(W64=0,"",ROUND(W64*$H64,0)))</f>
        <v/>
      </c>
      <c r="AB64" s="13" t="str">
        <f>IF(C64="","",IF(X64=0,"",ROUND(X64*$H64,0)))</f>
        <v/>
      </c>
    </row>
    <row r="65" spans="2:28">
      <c r="B65" s="13">
        <f t="shared" si="5"/>
        <v>57</v>
      </c>
      <c r="C65" s="12" t="str">
        <f>IF('ICE Cube Content Planning'!G33="","",'ICE Cube Content Planning'!G33)</f>
        <v/>
      </c>
      <c r="E65" s="13" t="s">
        <v>28</v>
      </c>
      <c r="F65" s="13" t="s">
        <v>20</v>
      </c>
      <c r="H65" s="46"/>
      <c r="I65" s="46"/>
      <c r="J65" s="46"/>
      <c r="K65" s="46"/>
      <c r="M65" s="2" t="str">
        <f>IF(C65="","",VLOOKUP(F65,'Master Tables'!$C$3:$F$14,2,FALSE)+VLOOKUP(I65,'Master Tables'!$C$3:$F$14,2,FALSE)+VLOOKUP(J65,'Master Tables'!$C$3:$F$14,2,FALSE)+VLOOKUP(K65,'Master Tables'!$C$3:$F$14,2,FALSE))</f>
        <v/>
      </c>
      <c r="N65" s="2" t="str">
        <f>IF(C65="","",VLOOKUP(F65,'Master Tables'!$C$3:$F$14,3,FALSE)+VLOOKUP(I65,'Master Tables'!$C$3:$F$14,3,FALSE)+VLOOKUP(J65,'Master Tables'!$C$3:$F$14,3,FALSE)+VLOOKUP(K65,'Master Tables'!$C$3:$F$14,3,FALSE))</f>
        <v/>
      </c>
      <c r="O65" s="2" t="str">
        <f>IF(C65="","",VLOOKUP(F65,'Master Tables'!$C$3:$F$14,4,FALSE)+VLOOKUP(I65,'Master Tables'!$C$3:$F$14,4,FALSE)+VLOOKUP(J65,'Master Tables'!$C$3:$F$14,4,FALSE)+VLOOKUP(K65,'Master Tables'!$C$3:$F$14,4,FALSE))</f>
        <v/>
      </c>
      <c r="P65" s="30" t="str">
        <f>IF(C65="","",M65/SUM($M65:$O65))</f>
        <v/>
      </c>
      <c r="Q65" s="30" t="str">
        <f>IF(C65="","",N65/SUM($M65:$O65))</f>
        <v/>
      </c>
      <c r="R65" s="30" t="str">
        <f>IF(C65="","",O65/SUM($M65:$O65))</f>
        <v/>
      </c>
      <c r="S65" s="30" t="str">
        <f>IF(C65="","",IF(AND(P65&lt;&gt;MINA($P65:$R65),P65&gt;0.329),P65,0))</f>
        <v/>
      </c>
      <c r="T65" s="30" t="str">
        <f>IF(C65="","",IF(AND(Q65&lt;&gt;MINA($P65:$R65),Q65&gt;0.329),Q65,0))</f>
        <v/>
      </c>
      <c r="U65" s="30" t="str">
        <f>IF(C65="","",IF(OR(R65=MINA($P65:$R65),AND(R65&lt;&gt;MINA($P65:$R65)),R65&gt;0.329),R65,0))</f>
        <v/>
      </c>
      <c r="V65" s="30" t="str">
        <f>IF(C65="","",S65/SUM($S65:$U65))</f>
        <v/>
      </c>
      <c r="W65" s="30" t="str">
        <f>IF(C65="","",T65/SUM($S65:$U65))</f>
        <v/>
      </c>
      <c r="X65" s="30" t="str">
        <f>IF(C65="","",U65/SUM($S65:$U65))</f>
        <v/>
      </c>
      <c r="Z65" s="13" t="str">
        <f>IF(C65="","",IF(V65=0,"",ROUND(V65*$H65,0)))</f>
        <v/>
      </c>
      <c r="AA65" s="13" t="str">
        <f>IF(C65="","",IF(W65=0,"",ROUND(W65*$H65,0)))</f>
        <v/>
      </c>
      <c r="AB65" s="13" t="str">
        <f>IF(C65="","",IF(X65=0,"",ROUND(X65*$H65,0)))</f>
        <v/>
      </c>
    </row>
    <row r="66" spans="2:28">
      <c r="B66" s="13">
        <f t="shared" si="5"/>
        <v>58</v>
      </c>
      <c r="C66" s="12" t="str">
        <f>IF('ICE Cube Content Planning'!G34="","",'ICE Cube Content Planning'!G34)</f>
        <v/>
      </c>
      <c r="E66" s="13" t="s">
        <v>28</v>
      </c>
      <c r="F66" s="13" t="s">
        <v>20</v>
      </c>
      <c r="H66" s="46"/>
      <c r="I66" s="46"/>
      <c r="J66" s="46"/>
      <c r="K66" s="46"/>
      <c r="M66" s="2" t="str">
        <f>IF(C66="","",VLOOKUP(F66,'Master Tables'!$C$3:$F$14,2,FALSE)+VLOOKUP(I66,'Master Tables'!$C$3:$F$14,2,FALSE)+VLOOKUP(J66,'Master Tables'!$C$3:$F$14,2,FALSE)+VLOOKUP(K66,'Master Tables'!$C$3:$F$14,2,FALSE))</f>
        <v/>
      </c>
      <c r="N66" s="2" t="str">
        <f>IF(C66="","",VLOOKUP(F66,'Master Tables'!$C$3:$F$14,3,FALSE)+VLOOKUP(I66,'Master Tables'!$C$3:$F$14,3,FALSE)+VLOOKUP(J66,'Master Tables'!$C$3:$F$14,3,FALSE)+VLOOKUP(K66,'Master Tables'!$C$3:$F$14,3,FALSE))</f>
        <v/>
      </c>
      <c r="O66" s="2" t="str">
        <f>IF(C66="","",VLOOKUP(F66,'Master Tables'!$C$3:$F$14,4,FALSE)+VLOOKUP(I66,'Master Tables'!$C$3:$F$14,4,FALSE)+VLOOKUP(J66,'Master Tables'!$C$3:$F$14,4,FALSE)+VLOOKUP(K66,'Master Tables'!$C$3:$F$14,4,FALSE))</f>
        <v/>
      </c>
      <c r="P66" s="30" t="str">
        <f>IF(C66="","",M66/SUM($M66:$O66))</f>
        <v/>
      </c>
      <c r="Q66" s="30" t="str">
        <f>IF(C66="","",N66/SUM($M66:$O66))</f>
        <v/>
      </c>
      <c r="R66" s="30" t="str">
        <f>IF(C66="","",O66/SUM($M66:$O66))</f>
        <v/>
      </c>
      <c r="S66" s="30" t="str">
        <f>IF(C66="","",IF(AND(P66&lt;&gt;MINA($P66:$R66),P66&gt;0.329),P66,0))</f>
        <v/>
      </c>
      <c r="T66" s="30" t="str">
        <f>IF(C66="","",IF(AND(Q66&lt;&gt;MINA($P66:$R66),Q66&gt;0.329),Q66,0))</f>
        <v/>
      </c>
      <c r="U66" s="30" t="str">
        <f>IF(C66="","",IF(OR(R66=MINA($P66:$R66),AND(R66&lt;&gt;MINA($P66:$R66)),R66&gt;0.329),R66,0))</f>
        <v/>
      </c>
      <c r="V66" s="30" t="str">
        <f>IF(C66="","",S66/SUM($S66:$U66))</f>
        <v/>
      </c>
      <c r="W66" s="30" t="str">
        <f>IF(C66="","",T66/SUM($S66:$U66))</f>
        <v/>
      </c>
      <c r="X66" s="30" t="str">
        <f>IF(C66="","",U66/SUM($S66:$U66))</f>
        <v/>
      </c>
      <c r="Z66" s="13" t="str">
        <f>IF(C66="","",IF(V66=0,"",ROUND(V66*$H66,0)))</f>
        <v/>
      </c>
      <c r="AA66" s="13" t="str">
        <f>IF(C66="","",IF(W66=0,"",ROUND(W66*$H66,0)))</f>
        <v/>
      </c>
      <c r="AB66" s="13" t="str">
        <f>IF(C66="","",IF(X66=0,"",ROUND(X66*$H66,0)))</f>
        <v/>
      </c>
    </row>
    <row r="67" spans="2:28">
      <c r="B67" s="13">
        <f t="shared" si="5"/>
        <v>59</v>
      </c>
      <c r="C67" s="12" t="str">
        <f>IF('ICE Cube Content Planning'!G35="","",'ICE Cube Content Planning'!G35)</f>
        <v/>
      </c>
      <c r="E67" s="13" t="s">
        <v>28</v>
      </c>
      <c r="F67" s="13" t="s">
        <v>20</v>
      </c>
      <c r="H67" s="46"/>
      <c r="I67" s="46"/>
      <c r="J67" s="46"/>
      <c r="K67" s="46"/>
      <c r="M67" s="2" t="str">
        <f>IF(C67="","",VLOOKUP(F67,'Master Tables'!$C$3:$F$14,2,FALSE)+VLOOKUP(I67,'Master Tables'!$C$3:$F$14,2,FALSE)+VLOOKUP(J67,'Master Tables'!$C$3:$F$14,2,FALSE)+VLOOKUP(K67,'Master Tables'!$C$3:$F$14,2,FALSE))</f>
        <v/>
      </c>
      <c r="N67" s="2" t="str">
        <f>IF(C67="","",VLOOKUP(F67,'Master Tables'!$C$3:$F$14,3,FALSE)+VLOOKUP(I67,'Master Tables'!$C$3:$F$14,3,FALSE)+VLOOKUP(J67,'Master Tables'!$C$3:$F$14,3,FALSE)+VLOOKUP(K67,'Master Tables'!$C$3:$F$14,3,FALSE))</f>
        <v/>
      </c>
      <c r="O67" s="2" t="str">
        <f>IF(C67="","",VLOOKUP(F67,'Master Tables'!$C$3:$F$14,4,FALSE)+VLOOKUP(I67,'Master Tables'!$C$3:$F$14,4,FALSE)+VLOOKUP(J67,'Master Tables'!$C$3:$F$14,4,FALSE)+VLOOKUP(K67,'Master Tables'!$C$3:$F$14,4,FALSE))</f>
        <v/>
      </c>
      <c r="P67" s="30" t="str">
        <f>IF(C67="","",M67/SUM($M67:$O67))</f>
        <v/>
      </c>
      <c r="Q67" s="30" t="str">
        <f>IF(C67="","",N67/SUM($M67:$O67))</f>
        <v/>
      </c>
      <c r="R67" s="30" t="str">
        <f>IF(C67="","",O67/SUM($M67:$O67))</f>
        <v/>
      </c>
      <c r="S67" s="30" t="str">
        <f>IF(C67="","",IF(AND(P67&lt;&gt;MINA($P67:$R67),P67&gt;0.329),P67,0))</f>
        <v/>
      </c>
      <c r="T67" s="30" t="str">
        <f>IF(C67="","",IF(AND(Q67&lt;&gt;MINA($P67:$R67),Q67&gt;0.329),Q67,0))</f>
        <v/>
      </c>
      <c r="U67" s="30" t="str">
        <f>IF(C67="","",IF(OR(R67=MINA($P67:$R67),AND(R67&lt;&gt;MINA($P67:$R67)),R67&gt;0.329),R67,0))</f>
        <v/>
      </c>
      <c r="V67" s="30" t="str">
        <f>IF(C67="","",S67/SUM($S67:$U67))</f>
        <v/>
      </c>
      <c r="W67" s="30" t="str">
        <f>IF(C67="","",T67/SUM($S67:$U67))</f>
        <v/>
      </c>
      <c r="X67" s="30" t="str">
        <f>IF(C67="","",U67/SUM($S67:$U67))</f>
        <v/>
      </c>
      <c r="Z67" s="13" t="str">
        <f>IF(C67="","",IF(V67=0,"",ROUND(V67*$H67,0)))</f>
        <v/>
      </c>
      <c r="AA67" s="13" t="str">
        <f>IF(C67="","",IF(W67=0,"",ROUND(W67*$H67,0)))</f>
        <v/>
      </c>
      <c r="AB67" s="13" t="str">
        <f>IF(C67="","",IF(X67=0,"",ROUND(X67*$H67,0)))</f>
        <v/>
      </c>
    </row>
    <row r="68" spans="2:28">
      <c r="B68" s="13">
        <f t="shared" si="5"/>
        <v>60</v>
      </c>
      <c r="C68" s="12" t="str">
        <f>IF('ICE Cube Content Planning'!G36="","",'ICE Cube Content Planning'!G36)</f>
        <v/>
      </c>
      <c r="E68" s="13" t="s">
        <v>28</v>
      </c>
      <c r="F68" s="13" t="s">
        <v>20</v>
      </c>
      <c r="H68" s="46"/>
      <c r="I68" s="46"/>
      <c r="J68" s="46"/>
      <c r="K68" s="46"/>
      <c r="M68" s="2" t="str">
        <f>IF(C68="","",VLOOKUP(F68,'Master Tables'!$C$3:$F$14,2,FALSE)+VLOOKUP(I68,'Master Tables'!$C$3:$F$14,2,FALSE)+VLOOKUP(J68,'Master Tables'!$C$3:$F$14,2,FALSE)+VLOOKUP(K68,'Master Tables'!$C$3:$F$14,2,FALSE))</f>
        <v/>
      </c>
      <c r="N68" s="2" t="str">
        <f>IF(C68="","",VLOOKUP(F68,'Master Tables'!$C$3:$F$14,3,FALSE)+VLOOKUP(I68,'Master Tables'!$C$3:$F$14,3,FALSE)+VLOOKUP(J68,'Master Tables'!$C$3:$F$14,3,FALSE)+VLOOKUP(K68,'Master Tables'!$C$3:$F$14,3,FALSE))</f>
        <v/>
      </c>
      <c r="O68" s="2" t="str">
        <f>IF(C68="","",VLOOKUP(F68,'Master Tables'!$C$3:$F$14,4,FALSE)+VLOOKUP(I68,'Master Tables'!$C$3:$F$14,4,FALSE)+VLOOKUP(J68,'Master Tables'!$C$3:$F$14,4,FALSE)+VLOOKUP(K68,'Master Tables'!$C$3:$F$14,4,FALSE))</f>
        <v/>
      </c>
      <c r="P68" s="30" t="str">
        <f>IF(C68="","",M68/SUM($M68:$O68))</f>
        <v/>
      </c>
      <c r="Q68" s="30" t="str">
        <f>IF(C68="","",N68/SUM($M68:$O68))</f>
        <v/>
      </c>
      <c r="R68" s="30" t="str">
        <f>IF(C68="","",O68/SUM($M68:$O68))</f>
        <v/>
      </c>
      <c r="S68" s="30" t="str">
        <f>IF(C68="","",IF(AND(P68&lt;&gt;MINA($P68:$R68),P68&gt;0.329),P68,0))</f>
        <v/>
      </c>
      <c r="T68" s="30" t="str">
        <f>IF(C68="","",IF(AND(Q68&lt;&gt;MINA($P68:$R68),Q68&gt;0.329),Q68,0))</f>
        <v/>
      </c>
      <c r="U68" s="30" t="str">
        <f>IF(C68="","",IF(OR(R68=MINA($P68:$R68),AND(R68&lt;&gt;MINA($P68:$R68)),R68&gt;0.329),R68,0))</f>
        <v/>
      </c>
      <c r="V68" s="30" t="str">
        <f>IF(C68="","",S68/SUM($S68:$U68))</f>
        <v/>
      </c>
      <c r="W68" s="30" t="str">
        <f>IF(C68="","",T68/SUM($S68:$U68))</f>
        <v/>
      </c>
      <c r="X68" s="30" t="str">
        <f>IF(C68="","",U68/SUM($S68:$U68))</f>
        <v/>
      </c>
      <c r="Z68" s="13" t="str">
        <f>IF(C68="","",IF(V68=0,"",ROUND(V68*$H68,0)))</f>
        <v/>
      </c>
      <c r="AA68" s="13" t="str">
        <f>IF(C68="","",IF(W68=0,"",ROUND(W68*$H68,0)))</f>
        <v/>
      </c>
      <c r="AB68" s="13" t="str">
        <f>IF(C68="","",IF(X68=0,"",ROUND(X68*$H68,0)))</f>
        <v/>
      </c>
    </row>
    <row r="69" spans="2:28">
      <c r="M69" s="2" t="str">
        <f>IF(C69="","",VLOOKUP(F69,'Master Tables'!$C$3:$F$14,2,FALSE)+VLOOKUP(I69,'Master Tables'!$C$3:$F$14,2,FALSE)+VLOOKUP(J69,'Master Tables'!$C$3:$F$14,2,FALSE)+VLOOKUP(K69,'Master Tables'!$C$3:$F$14,2,FALSE))</f>
        <v/>
      </c>
      <c r="N69" s="2" t="str">
        <f>IF(C69="","",VLOOKUP(F69,'Master Tables'!$C$3:$F$14,3,FALSE)+VLOOKUP(I69,'Master Tables'!$C$3:$F$14,3,FALSE)+VLOOKUP(J69,'Master Tables'!$C$3:$F$14,3,FALSE)+VLOOKUP(K69,'Master Tables'!$C$3:$F$14,3,FALSE))</f>
        <v/>
      </c>
      <c r="O69" s="2" t="str">
        <f>IF(C69="","",VLOOKUP(F69,'Master Tables'!$C$3:$F$14,4,FALSE)+VLOOKUP(I69,'Master Tables'!$C$3:$F$14,4,FALSE)+VLOOKUP(J69,'Master Tables'!$C$3:$F$14,4,FALSE)+VLOOKUP(K69,'Master Tables'!$C$3:$F$14,4,FALSE))</f>
        <v/>
      </c>
      <c r="P69" s="30" t="str">
        <f>IF(C69="","",M69/SUM($M69:$O69))</f>
        <v/>
      </c>
      <c r="Q69" s="30" t="str">
        <f>IF(C69="","",N69/SUM($M69:$O69))</f>
        <v/>
      </c>
      <c r="R69" s="30" t="str">
        <f>IF(C69="","",O69/SUM($M69:$O69))</f>
        <v/>
      </c>
      <c r="S69" s="30" t="str">
        <f>IF(C69="","",IF(AND(P69&lt;&gt;MINA($P69:$R69),P69&gt;0.329),P69,0))</f>
        <v/>
      </c>
      <c r="T69" s="30" t="str">
        <f>IF(C69="","",IF(AND(Q69&lt;&gt;MINA($P69:$R69),Q69&gt;0.329),Q69,0))</f>
        <v/>
      </c>
      <c r="U69" s="30" t="str">
        <f>IF(C69="","",IF(OR(R69=MINA($P69:$R69),AND(R69&lt;&gt;MINA($P69:$R69)),R69&gt;0.329),R69,0))</f>
        <v/>
      </c>
      <c r="V69" s="30" t="str">
        <f>IF(C69="","",S69/SUM($S69:$U69))</f>
        <v/>
      </c>
      <c r="W69" s="30" t="str">
        <f>IF(C69="","",T69/SUM($S69:$U69))</f>
        <v/>
      </c>
      <c r="X69" s="30" t="str">
        <f>IF(C69="","",U69/SUM($S69:$U69))</f>
        <v/>
      </c>
      <c r="Z69" s="2" t="str">
        <f>IF(C69="","",IF(V69=0,"",ROUND(V69*$H69,0)))</f>
        <v/>
      </c>
      <c r="AA69" s="2" t="str">
        <f>IF(C69="","",IF(W69=0,"",ROUND(W69*$H69,0)))</f>
        <v/>
      </c>
      <c r="AB69" s="2" t="str">
        <f>IF(C69="","",IF(X69=0,"",ROUND(X69*$H69,0)))</f>
        <v/>
      </c>
    </row>
    <row r="70" spans="2:28">
      <c r="B70" s="13">
        <f>+B68+1</f>
        <v>61</v>
      </c>
      <c r="C70" s="12" t="str">
        <f>IF('ICE Cube Content Planning'!I5="","",'ICE Cube Content Planning'!I5)</f>
        <v>Regulatory Guidelines</v>
      </c>
      <c r="E70" s="13" t="s">
        <v>24</v>
      </c>
      <c r="F70" s="13" t="s">
        <v>22</v>
      </c>
      <c r="H70" s="46">
        <v>4</v>
      </c>
      <c r="I70" s="46" t="s">
        <v>68</v>
      </c>
      <c r="J70" s="46" t="s">
        <v>71</v>
      </c>
      <c r="K70" s="46" t="s">
        <v>66</v>
      </c>
      <c r="M70" s="2">
        <f>IF(C70="","",VLOOKUP(F70,'Master Tables'!$C$3:$F$14,2,FALSE)+VLOOKUP(I70,'Master Tables'!$C$3:$F$14,2,FALSE)+VLOOKUP(J70,'Master Tables'!$C$3:$F$14,2,FALSE)+VLOOKUP(K70,'Master Tables'!$C$3:$F$14,2,FALSE))</f>
        <v>10</v>
      </c>
      <c r="N70" s="2">
        <f>IF(C70="","",VLOOKUP(F70,'Master Tables'!$C$3:$F$14,3,FALSE)+VLOOKUP(I70,'Master Tables'!$C$3:$F$14,3,FALSE)+VLOOKUP(J70,'Master Tables'!$C$3:$F$14,3,FALSE)+VLOOKUP(K70,'Master Tables'!$C$3:$F$14,3,FALSE))</f>
        <v>10</v>
      </c>
      <c r="O70" s="2">
        <f>IF(C70="","",VLOOKUP(F70,'Master Tables'!$C$3:$F$14,4,FALSE)+VLOOKUP(I70,'Master Tables'!$C$3:$F$14,4,FALSE)+VLOOKUP(J70,'Master Tables'!$C$3:$F$14,4,FALSE)+VLOOKUP(K70,'Master Tables'!$C$3:$F$14,4,FALSE))</f>
        <v>8</v>
      </c>
      <c r="P70" s="30">
        <f>IF(C70="","",M70/SUM($M70:$O70))</f>
        <v>0.35714285714285715</v>
      </c>
      <c r="Q70" s="30">
        <f>IF(C70="","",N70/SUM($M70:$O70))</f>
        <v>0.35714285714285715</v>
      </c>
      <c r="R70" s="30">
        <f>IF(C70="","",O70/SUM($M70:$O70))</f>
        <v>0.2857142857142857</v>
      </c>
      <c r="S70" s="30">
        <f>IF(C70="","",IF(AND(P70&lt;&gt;MINA($P70:$R70),P70&gt;0.329),P70,0))</f>
        <v>0.35714285714285715</v>
      </c>
      <c r="T70" s="30">
        <f>IF(C70="","",IF(AND(Q70&lt;&gt;MINA($P70:$R70),Q70&gt;0.329),Q70,0))</f>
        <v>0.35714285714285715</v>
      </c>
      <c r="U70" s="30">
        <f>IF(C70="","",IF(OR(R70=MINA($P70:$R70),AND(R70&lt;&gt;MINA($P70:$R70)),R70&gt;0.329),R70,0))</f>
        <v>0.2857142857142857</v>
      </c>
      <c r="V70" s="30">
        <f>IF(C70="","",S70/SUM($S70:$U70))</f>
        <v>0.35714285714285715</v>
      </c>
      <c r="W70" s="30">
        <f>IF(C70="","",T70/SUM($S70:$U70))</f>
        <v>0.35714285714285715</v>
      </c>
      <c r="X70" s="30">
        <f>IF(C70="","",U70/SUM($S70:$U70))</f>
        <v>0.2857142857142857</v>
      </c>
      <c r="Z70" s="13">
        <f>IF(C70="","",IF(V70=0,"",ROUND(V70*$H70,0)))</f>
        <v>1</v>
      </c>
      <c r="AA70" s="13">
        <f>IF(C70="","",IF(W70=0,"",ROUND(W70*$H70,0)))</f>
        <v>1</v>
      </c>
      <c r="AB70" s="13">
        <f>IF(C70="","",IF(X70=0,"",ROUND(X70*$H70,0)))</f>
        <v>1</v>
      </c>
    </row>
    <row r="71" spans="2:28">
      <c r="B71" s="13">
        <f>+B70+1</f>
        <v>62</v>
      </c>
      <c r="C71" s="12" t="str">
        <f>IF('ICE Cube Content Planning'!I6="","",'ICE Cube Content Planning'!I6)</f>
        <v/>
      </c>
      <c r="E71" s="13" t="s">
        <v>24</v>
      </c>
      <c r="F71" s="13" t="s">
        <v>22</v>
      </c>
      <c r="H71" s="46"/>
      <c r="I71" s="46"/>
      <c r="J71" s="46"/>
      <c r="K71" s="46"/>
      <c r="M71" s="2" t="str">
        <f>IF(C71="","",VLOOKUP(F71,'Master Tables'!$C$3:$F$14,2,FALSE)+VLOOKUP(I71,'Master Tables'!$C$3:$F$14,2,FALSE)+VLOOKUP(J71,'Master Tables'!$C$3:$F$14,2,FALSE)+VLOOKUP(K71,'Master Tables'!$C$3:$F$14,2,FALSE))</f>
        <v/>
      </c>
      <c r="N71" s="2" t="str">
        <f>IF(C71="","",VLOOKUP(F71,'Master Tables'!$C$3:$F$14,3,FALSE)+VLOOKUP(I71,'Master Tables'!$C$3:$F$14,3,FALSE)+VLOOKUP(J71,'Master Tables'!$C$3:$F$14,3,FALSE)+VLOOKUP(K71,'Master Tables'!$C$3:$F$14,3,FALSE))</f>
        <v/>
      </c>
      <c r="O71" s="2" t="str">
        <f>IF(C71="","",VLOOKUP(F71,'Master Tables'!$C$3:$F$14,4,FALSE)+VLOOKUP(I71,'Master Tables'!$C$3:$F$14,4,FALSE)+VLOOKUP(J71,'Master Tables'!$C$3:$F$14,4,FALSE)+VLOOKUP(K71,'Master Tables'!$C$3:$F$14,4,FALSE))</f>
        <v/>
      </c>
      <c r="P71" s="30" t="str">
        <f>IF(C71="","",M71/SUM($M71:$O71))</f>
        <v/>
      </c>
      <c r="Q71" s="30" t="str">
        <f>IF(C71="","",N71/SUM($M71:$O71))</f>
        <v/>
      </c>
      <c r="R71" s="30" t="str">
        <f>IF(C71="","",O71/SUM($M71:$O71))</f>
        <v/>
      </c>
      <c r="S71" s="30" t="str">
        <f>IF(C71="","",IF(AND(P71&lt;&gt;MINA($P71:$R71),P71&gt;0.329),P71,0))</f>
        <v/>
      </c>
      <c r="T71" s="30" t="str">
        <f>IF(C71="","",IF(AND(Q71&lt;&gt;MINA($P71:$R71),Q71&gt;0.329),Q71,0))</f>
        <v/>
      </c>
      <c r="U71" s="30" t="str">
        <f>IF(C71="","",IF(OR(R71=MINA($P71:$R71),AND(R71&lt;&gt;MINA($P71:$R71)),R71&gt;0.329),R71,0))</f>
        <v/>
      </c>
      <c r="V71" s="30" t="str">
        <f>IF(C71="","",S71/SUM($S71:$U71))</f>
        <v/>
      </c>
      <c r="W71" s="30" t="str">
        <f>IF(C71="","",T71/SUM($S71:$U71))</f>
        <v/>
      </c>
      <c r="X71" s="30" t="str">
        <f>IF(C71="","",U71/SUM($S71:$U71))</f>
        <v/>
      </c>
      <c r="Z71" s="13" t="str">
        <f>IF(C71="","",IF(V71=0,"",ROUND(V71*$H71,0)))</f>
        <v/>
      </c>
      <c r="AA71" s="13" t="str">
        <f>IF(C71="","",IF(W71=0,"",ROUND(W71*$H71,0)))</f>
        <v/>
      </c>
      <c r="AB71" s="13" t="str">
        <f>IF(C71="","",IF(X71=0,"",ROUND(X71*$H71,0)))</f>
        <v/>
      </c>
    </row>
    <row r="72" spans="2:28">
      <c r="B72" s="13">
        <f t="shared" ref="B72:B79" si="6">+B71+1</f>
        <v>63</v>
      </c>
      <c r="C72" s="12" t="str">
        <f>IF('ICE Cube Content Planning'!I7="","",'ICE Cube Content Planning'!I7)</f>
        <v/>
      </c>
      <c r="E72" s="13" t="s">
        <v>24</v>
      </c>
      <c r="F72" s="13" t="s">
        <v>22</v>
      </c>
      <c r="H72" s="46"/>
      <c r="I72" s="46"/>
      <c r="J72" s="46"/>
      <c r="K72" s="46"/>
      <c r="M72" s="2" t="str">
        <f>IF(C72="","",VLOOKUP(F72,'Master Tables'!$C$3:$F$14,2,FALSE)+VLOOKUP(I72,'Master Tables'!$C$3:$F$14,2,FALSE)+VLOOKUP(J72,'Master Tables'!$C$3:$F$14,2,FALSE)+VLOOKUP(K72,'Master Tables'!$C$3:$F$14,2,FALSE))</f>
        <v/>
      </c>
      <c r="N72" s="2" t="str">
        <f>IF(C72="","",VLOOKUP(F72,'Master Tables'!$C$3:$F$14,3,FALSE)+VLOOKUP(I72,'Master Tables'!$C$3:$F$14,3,FALSE)+VLOOKUP(J72,'Master Tables'!$C$3:$F$14,3,FALSE)+VLOOKUP(K72,'Master Tables'!$C$3:$F$14,3,FALSE))</f>
        <v/>
      </c>
      <c r="O72" s="2" t="str">
        <f>IF(C72="","",VLOOKUP(F72,'Master Tables'!$C$3:$F$14,4,FALSE)+VLOOKUP(I72,'Master Tables'!$C$3:$F$14,4,FALSE)+VLOOKUP(J72,'Master Tables'!$C$3:$F$14,4,FALSE)+VLOOKUP(K72,'Master Tables'!$C$3:$F$14,4,FALSE))</f>
        <v/>
      </c>
      <c r="P72" s="30" t="str">
        <f>IF(C72="","",M72/SUM($M72:$O72))</f>
        <v/>
      </c>
      <c r="Q72" s="30" t="str">
        <f>IF(C72="","",N72/SUM($M72:$O72))</f>
        <v/>
      </c>
      <c r="R72" s="30" t="str">
        <f>IF(C72="","",O72/SUM($M72:$O72))</f>
        <v/>
      </c>
      <c r="S72" s="30" t="str">
        <f>IF(C72="","",IF(AND(P72&lt;&gt;MINA($P72:$R72),P72&gt;0.329),P72,0))</f>
        <v/>
      </c>
      <c r="T72" s="30" t="str">
        <f>IF(C72="","",IF(AND(Q72&lt;&gt;MINA($P72:$R72),Q72&gt;0.329),Q72,0))</f>
        <v/>
      </c>
      <c r="U72" s="30" t="str">
        <f>IF(C72="","",IF(OR(R72=MINA($P72:$R72),AND(R72&lt;&gt;MINA($P72:$R72)),R72&gt;0.329),R72,0))</f>
        <v/>
      </c>
      <c r="V72" s="30" t="str">
        <f>IF(C72="","",S72/SUM($S72:$U72))</f>
        <v/>
      </c>
      <c r="W72" s="30" t="str">
        <f>IF(C72="","",T72/SUM($S72:$U72))</f>
        <v/>
      </c>
      <c r="X72" s="30" t="str">
        <f>IF(C72="","",U72/SUM($S72:$U72))</f>
        <v/>
      </c>
      <c r="Z72" s="13" t="str">
        <f>IF(C72="","",IF(V72=0,"",ROUND(V72*$H72,0)))</f>
        <v/>
      </c>
      <c r="AA72" s="13" t="str">
        <f>IF(C72="","",IF(W72=0,"",ROUND(W72*$H72,0)))</f>
        <v/>
      </c>
      <c r="AB72" s="13" t="str">
        <f>IF(C72="","",IF(X72=0,"",ROUND(X72*$H72,0)))</f>
        <v/>
      </c>
    </row>
    <row r="73" spans="2:28">
      <c r="B73" s="13">
        <f t="shared" si="6"/>
        <v>64</v>
      </c>
      <c r="C73" s="12" t="str">
        <f>IF('ICE Cube Content Planning'!I8="","",'ICE Cube Content Planning'!I8)</f>
        <v/>
      </c>
      <c r="E73" s="13" t="s">
        <v>24</v>
      </c>
      <c r="F73" s="13" t="s">
        <v>22</v>
      </c>
      <c r="H73" s="46"/>
      <c r="I73" s="46"/>
      <c r="J73" s="46"/>
      <c r="K73" s="46"/>
      <c r="M73" s="2" t="str">
        <f>IF(C73="","",VLOOKUP(F73,'Master Tables'!$C$3:$F$14,2,FALSE)+VLOOKUP(I73,'Master Tables'!$C$3:$F$14,2,FALSE)+VLOOKUP(J73,'Master Tables'!$C$3:$F$14,2,FALSE)+VLOOKUP(K73,'Master Tables'!$C$3:$F$14,2,FALSE))</f>
        <v/>
      </c>
      <c r="N73" s="2" t="str">
        <f>IF(C73="","",VLOOKUP(F73,'Master Tables'!$C$3:$F$14,3,FALSE)+VLOOKUP(I73,'Master Tables'!$C$3:$F$14,3,FALSE)+VLOOKUP(J73,'Master Tables'!$C$3:$F$14,3,FALSE)+VLOOKUP(K73,'Master Tables'!$C$3:$F$14,3,FALSE))</f>
        <v/>
      </c>
      <c r="O73" s="2" t="str">
        <f>IF(C73="","",VLOOKUP(F73,'Master Tables'!$C$3:$F$14,4,FALSE)+VLOOKUP(I73,'Master Tables'!$C$3:$F$14,4,FALSE)+VLOOKUP(J73,'Master Tables'!$C$3:$F$14,4,FALSE)+VLOOKUP(K73,'Master Tables'!$C$3:$F$14,4,FALSE))</f>
        <v/>
      </c>
      <c r="P73" s="30" t="str">
        <f>IF(C73="","",M73/SUM($M73:$O73))</f>
        <v/>
      </c>
      <c r="Q73" s="30" t="str">
        <f>IF(C73="","",N73/SUM($M73:$O73))</f>
        <v/>
      </c>
      <c r="R73" s="30" t="str">
        <f>IF(C73="","",O73/SUM($M73:$O73))</f>
        <v/>
      </c>
      <c r="S73" s="30" t="str">
        <f>IF(C73="","",IF(AND(P73&lt;&gt;MINA($P73:$R73),P73&gt;0.329),P73,0))</f>
        <v/>
      </c>
      <c r="T73" s="30" t="str">
        <f>IF(C73="","",IF(AND(Q73&lt;&gt;MINA($P73:$R73),Q73&gt;0.329),Q73,0))</f>
        <v/>
      </c>
      <c r="U73" s="30" t="str">
        <f>IF(C73="","",IF(OR(R73=MINA($P73:$R73),AND(R73&lt;&gt;MINA($P73:$R73)),R73&gt;0.329),R73,0))</f>
        <v/>
      </c>
      <c r="V73" s="30" t="str">
        <f>IF(C73="","",S73/SUM($S73:$U73))</f>
        <v/>
      </c>
      <c r="W73" s="30" t="str">
        <f>IF(C73="","",T73/SUM($S73:$U73))</f>
        <v/>
      </c>
      <c r="X73" s="30" t="str">
        <f>IF(C73="","",U73/SUM($S73:$U73))</f>
        <v/>
      </c>
      <c r="Z73" s="13" t="str">
        <f>IF(C73="","",IF(V73=0,"",ROUND(V73*$H73,0)))</f>
        <v/>
      </c>
      <c r="AA73" s="13" t="str">
        <f>IF(C73="","",IF(W73=0,"",ROUND(W73*$H73,0)))</f>
        <v/>
      </c>
      <c r="AB73" s="13" t="str">
        <f>IF(C73="","",IF(X73=0,"",ROUND(X73*$H73,0)))</f>
        <v/>
      </c>
    </row>
    <row r="74" spans="2:28">
      <c r="B74" s="13">
        <f t="shared" si="6"/>
        <v>65</v>
      </c>
      <c r="C74" s="12" t="str">
        <f>IF('ICE Cube Content Planning'!I9="","",'ICE Cube Content Planning'!I9)</f>
        <v/>
      </c>
      <c r="E74" s="13" t="s">
        <v>24</v>
      </c>
      <c r="F74" s="13" t="s">
        <v>22</v>
      </c>
      <c r="H74" s="46"/>
      <c r="I74" s="46"/>
      <c r="J74" s="46"/>
      <c r="K74" s="46"/>
      <c r="M74" s="2" t="str">
        <f>IF(C74="","",VLOOKUP(F74,'Master Tables'!$C$3:$F$14,2,FALSE)+VLOOKUP(I74,'Master Tables'!$C$3:$F$14,2,FALSE)+VLOOKUP(J74,'Master Tables'!$C$3:$F$14,2,FALSE)+VLOOKUP(K74,'Master Tables'!$C$3:$F$14,2,FALSE))</f>
        <v/>
      </c>
      <c r="N74" s="2" t="str">
        <f>IF(C74="","",VLOOKUP(F74,'Master Tables'!$C$3:$F$14,3,FALSE)+VLOOKUP(I74,'Master Tables'!$C$3:$F$14,3,FALSE)+VLOOKUP(J74,'Master Tables'!$C$3:$F$14,3,FALSE)+VLOOKUP(K74,'Master Tables'!$C$3:$F$14,3,FALSE))</f>
        <v/>
      </c>
      <c r="O74" s="2" t="str">
        <f>IF(C74="","",VLOOKUP(F74,'Master Tables'!$C$3:$F$14,4,FALSE)+VLOOKUP(I74,'Master Tables'!$C$3:$F$14,4,FALSE)+VLOOKUP(J74,'Master Tables'!$C$3:$F$14,4,FALSE)+VLOOKUP(K74,'Master Tables'!$C$3:$F$14,4,FALSE))</f>
        <v/>
      </c>
      <c r="P74" s="30" t="str">
        <f>IF(C74="","",M74/SUM($M74:$O74))</f>
        <v/>
      </c>
      <c r="Q74" s="30" t="str">
        <f>IF(C74="","",N74/SUM($M74:$O74))</f>
        <v/>
      </c>
      <c r="R74" s="30" t="str">
        <f>IF(C74="","",O74/SUM($M74:$O74))</f>
        <v/>
      </c>
      <c r="S74" s="30" t="str">
        <f>IF(C74="","",IF(AND(P74&lt;&gt;MINA($P74:$R74),P74&gt;0.329),P74,0))</f>
        <v/>
      </c>
      <c r="T74" s="30" t="str">
        <f>IF(C74="","",IF(AND(Q74&lt;&gt;MINA($P74:$R74),Q74&gt;0.329),Q74,0))</f>
        <v/>
      </c>
      <c r="U74" s="30" t="str">
        <f>IF(C74="","",IF(OR(R74=MINA($P74:$R74),AND(R74&lt;&gt;MINA($P74:$R74)),R74&gt;0.329),R74,0))</f>
        <v/>
      </c>
      <c r="V74" s="30" t="str">
        <f>IF(C74="","",S74/SUM($S74:$U74))</f>
        <v/>
      </c>
      <c r="W74" s="30" t="str">
        <f>IF(C74="","",T74/SUM($S74:$U74))</f>
        <v/>
      </c>
      <c r="X74" s="30" t="str">
        <f>IF(C74="","",U74/SUM($S74:$U74))</f>
        <v/>
      </c>
      <c r="Z74" s="13" t="str">
        <f>IF(C74="","",IF(V74=0,"",ROUND(V74*$H74,0)))</f>
        <v/>
      </c>
      <c r="AA74" s="13" t="str">
        <f>IF(C74="","",IF(W74=0,"",ROUND(W74*$H74,0)))</f>
        <v/>
      </c>
      <c r="AB74" s="13" t="str">
        <f>IF(C74="","",IF(X74=0,"",ROUND(X74*$H74,0)))</f>
        <v/>
      </c>
    </row>
    <row r="75" spans="2:28">
      <c r="B75" s="13">
        <f t="shared" si="6"/>
        <v>66</v>
      </c>
      <c r="C75" s="12" t="str">
        <f>IF('ICE Cube Content Planning'!I10="","",'ICE Cube Content Planning'!I10)</f>
        <v/>
      </c>
      <c r="E75" s="13" t="s">
        <v>24</v>
      </c>
      <c r="F75" s="13" t="s">
        <v>22</v>
      </c>
      <c r="H75" s="46"/>
      <c r="I75" s="46"/>
      <c r="J75" s="46"/>
      <c r="K75" s="46"/>
      <c r="M75" s="2" t="str">
        <f>IF(C75="","",VLOOKUP(F75,'Master Tables'!$C$3:$F$14,2,FALSE)+VLOOKUP(I75,'Master Tables'!$C$3:$F$14,2,FALSE)+VLOOKUP(J75,'Master Tables'!$C$3:$F$14,2,FALSE)+VLOOKUP(K75,'Master Tables'!$C$3:$F$14,2,FALSE))</f>
        <v/>
      </c>
      <c r="N75" s="2" t="str">
        <f>IF(C75="","",VLOOKUP(F75,'Master Tables'!$C$3:$F$14,3,FALSE)+VLOOKUP(I75,'Master Tables'!$C$3:$F$14,3,FALSE)+VLOOKUP(J75,'Master Tables'!$C$3:$F$14,3,FALSE)+VLOOKUP(K75,'Master Tables'!$C$3:$F$14,3,FALSE))</f>
        <v/>
      </c>
      <c r="O75" s="2" t="str">
        <f>IF(C75="","",VLOOKUP(F75,'Master Tables'!$C$3:$F$14,4,FALSE)+VLOOKUP(I75,'Master Tables'!$C$3:$F$14,4,FALSE)+VLOOKUP(J75,'Master Tables'!$C$3:$F$14,4,FALSE)+VLOOKUP(K75,'Master Tables'!$C$3:$F$14,4,FALSE))</f>
        <v/>
      </c>
      <c r="P75" s="30" t="str">
        <f>IF(C75="","",M75/SUM($M75:$O75))</f>
        <v/>
      </c>
      <c r="Q75" s="30" t="str">
        <f>IF(C75="","",N75/SUM($M75:$O75))</f>
        <v/>
      </c>
      <c r="R75" s="30" t="str">
        <f>IF(C75="","",O75/SUM($M75:$O75))</f>
        <v/>
      </c>
      <c r="S75" s="30" t="str">
        <f>IF(C75="","",IF(AND(P75&lt;&gt;MINA($P75:$R75),P75&gt;0.329),P75,0))</f>
        <v/>
      </c>
      <c r="T75" s="30" t="str">
        <f>IF(C75="","",IF(AND(Q75&lt;&gt;MINA($P75:$R75),Q75&gt;0.329),Q75,0))</f>
        <v/>
      </c>
      <c r="U75" s="30" t="str">
        <f>IF(C75="","",IF(OR(R75=MINA($P75:$R75),AND(R75&lt;&gt;MINA($P75:$R75)),R75&gt;0.329),R75,0))</f>
        <v/>
      </c>
      <c r="V75" s="30" t="str">
        <f>IF(C75="","",S75/SUM($S75:$U75))</f>
        <v/>
      </c>
      <c r="W75" s="30" t="str">
        <f>IF(C75="","",T75/SUM($S75:$U75))</f>
        <v/>
      </c>
      <c r="X75" s="30" t="str">
        <f>IF(C75="","",U75/SUM($S75:$U75))</f>
        <v/>
      </c>
      <c r="Z75" s="13" t="str">
        <f>IF(C75="","",IF(V75=0,"",ROUND(V75*$H75,0)))</f>
        <v/>
      </c>
      <c r="AA75" s="13" t="str">
        <f>IF(C75="","",IF(W75=0,"",ROUND(W75*$H75,0)))</f>
        <v/>
      </c>
      <c r="AB75" s="13" t="str">
        <f>IF(C75="","",IF(X75=0,"",ROUND(X75*$H75,0)))</f>
        <v/>
      </c>
    </row>
    <row r="76" spans="2:28">
      <c r="B76" s="13">
        <f t="shared" si="6"/>
        <v>67</v>
      </c>
      <c r="C76" s="12" t="str">
        <f>IF('ICE Cube Content Planning'!I11="","",'ICE Cube Content Planning'!I11)</f>
        <v/>
      </c>
      <c r="E76" s="13" t="s">
        <v>24</v>
      </c>
      <c r="F76" s="13" t="s">
        <v>22</v>
      </c>
      <c r="H76" s="46"/>
      <c r="I76" s="46"/>
      <c r="J76" s="46"/>
      <c r="K76" s="46"/>
      <c r="M76" s="2" t="str">
        <f>IF(C76="","",VLOOKUP(F76,'Master Tables'!$C$3:$F$14,2,FALSE)+VLOOKUP(I76,'Master Tables'!$C$3:$F$14,2,FALSE)+VLOOKUP(J76,'Master Tables'!$C$3:$F$14,2,FALSE)+VLOOKUP(K76,'Master Tables'!$C$3:$F$14,2,FALSE))</f>
        <v/>
      </c>
      <c r="N76" s="2" t="str">
        <f>IF(C76="","",VLOOKUP(F76,'Master Tables'!$C$3:$F$14,3,FALSE)+VLOOKUP(I76,'Master Tables'!$C$3:$F$14,3,FALSE)+VLOOKUP(J76,'Master Tables'!$C$3:$F$14,3,FALSE)+VLOOKUP(K76,'Master Tables'!$C$3:$F$14,3,FALSE))</f>
        <v/>
      </c>
      <c r="O76" s="2" t="str">
        <f>IF(C76="","",VLOOKUP(F76,'Master Tables'!$C$3:$F$14,4,FALSE)+VLOOKUP(I76,'Master Tables'!$C$3:$F$14,4,FALSE)+VLOOKUP(J76,'Master Tables'!$C$3:$F$14,4,FALSE)+VLOOKUP(K76,'Master Tables'!$C$3:$F$14,4,FALSE))</f>
        <v/>
      </c>
      <c r="P76" s="30" t="str">
        <f>IF(C76="","",M76/SUM($M76:$O76))</f>
        <v/>
      </c>
      <c r="Q76" s="30" t="str">
        <f>IF(C76="","",N76/SUM($M76:$O76))</f>
        <v/>
      </c>
      <c r="R76" s="30" t="str">
        <f>IF(C76="","",O76/SUM($M76:$O76))</f>
        <v/>
      </c>
      <c r="S76" s="30" t="str">
        <f>IF(C76="","",IF(AND(P76&lt;&gt;MINA($P76:$R76),P76&gt;0.329),P76,0))</f>
        <v/>
      </c>
      <c r="T76" s="30" t="str">
        <f>IF(C76="","",IF(AND(Q76&lt;&gt;MINA($P76:$R76),Q76&gt;0.329),Q76,0))</f>
        <v/>
      </c>
      <c r="U76" s="30" t="str">
        <f>IF(C76="","",IF(OR(R76=MINA($P76:$R76),AND(R76&lt;&gt;MINA($P76:$R76)),R76&gt;0.329),R76,0))</f>
        <v/>
      </c>
      <c r="V76" s="30" t="str">
        <f>IF(C76="","",S76/SUM($S76:$U76))</f>
        <v/>
      </c>
      <c r="W76" s="30" t="str">
        <f>IF(C76="","",T76/SUM($S76:$U76))</f>
        <v/>
      </c>
      <c r="X76" s="30" t="str">
        <f>IF(C76="","",U76/SUM($S76:$U76))</f>
        <v/>
      </c>
      <c r="Z76" s="13" t="str">
        <f>IF(C76="","",IF(V76=0,"",ROUND(V76*$H76,0)))</f>
        <v/>
      </c>
      <c r="AA76" s="13" t="str">
        <f>IF(C76="","",IF(W76=0,"",ROUND(W76*$H76,0)))</f>
        <v/>
      </c>
      <c r="AB76" s="13" t="str">
        <f>IF(C76="","",IF(X76=0,"",ROUND(X76*$H76,0)))</f>
        <v/>
      </c>
    </row>
    <row r="77" spans="2:28">
      <c r="B77" s="13">
        <f t="shared" si="6"/>
        <v>68</v>
      </c>
      <c r="C77" s="12" t="str">
        <f>IF('ICE Cube Content Planning'!I12="","",'ICE Cube Content Planning'!I12)</f>
        <v/>
      </c>
      <c r="E77" s="13" t="s">
        <v>24</v>
      </c>
      <c r="F77" s="13" t="s">
        <v>22</v>
      </c>
      <c r="H77" s="46"/>
      <c r="I77" s="46"/>
      <c r="J77" s="46"/>
      <c r="K77" s="46"/>
      <c r="M77" s="2" t="str">
        <f>IF(C77="","",VLOOKUP(F77,'Master Tables'!$C$3:$F$14,2,FALSE)+VLOOKUP(I77,'Master Tables'!$C$3:$F$14,2,FALSE)+VLOOKUP(J77,'Master Tables'!$C$3:$F$14,2,FALSE)+VLOOKUP(K77,'Master Tables'!$C$3:$F$14,2,FALSE))</f>
        <v/>
      </c>
      <c r="N77" s="2" t="str">
        <f>IF(C77="","",VLOOKUP(F77,'Master Tables'!$C$3:$F$14,3,FALSE)+VLOOKUP(I77,'Master Tables'!$C$3:$F$14,3,FALSE)+VLOOKUP(J77,'Master Tables'!$C$3:$F$14,3,FALSE)+VLOOKUP(K77,'Master Tables'!$C$3:$F$14,3,FALSE))</f>
        <v/>
      </c>
      <c r="O77" s="2" t="str">
        <f>IF(C77="","",VLOOKUP(F77,'Master Tables'!$C$3:$F$14,4,FALSE)+VLOOKUP(I77,'Master Tables'!$C$3:$F$14,4,FALSE)+VLOOKUP(J77,'Master Tables'!$C$3:$F$14,4,FALSE)+VLOOKUP(K77,'Master Tables'!$C$3:$F$14,4,FALSE))</f>
        <v/>
      </c>
      <c r="P77" s="30" t="str">
        <f>IF(C77="","",M77/SUM($M77:$O77))</f>
        <v/>
      </c>
      <c r="Q77" s="30" t="str">
        <f>IF(C77="","",N77/SUM($M77:$O77))</f>
        <v/>
      </c>
      <c r="R77" s="30" t="str">
        <f>IF(C77="","",O77/SUM($M77:$O77))</f>
        <v/>
      </c>
      <c r="S77" s="30" t="str">
        <f>IF(C77="","",IF(AND(P77&lt;&gt;MINA($P77:$R77),P77&gt;0.329),P77,0))</f>
        <v/>
      </c>
      <c r="T77" s="30" t="str">
        <f>IF(C77="","",IF(AND(Q77&lt;&gt;MINA($P77:$R77),Q77&gt;0.329),Q77,0))</f>
        <v/>
      </c>
      <c r="U77" s="30" t="str">
        <f>IF(C77="","",IF(OR(R77=MINA($P77:$R77),AND(R77&lt;&gt;MINA($P77:$R77)),R77&gt;0.329),R77,0))</f>
        <v/>
      </c>
      <c r="V77" s="30" t="str">
        <f>IF(C77="","",S77/SUM($S77:$U77))</f>
        <v/>
      </c>
      <c r="W77" s="30" t="str">
        <f>IF(C77="","",T77/SUM($S77:$U77))</f>
        <v/>
      </c>
      <c r="X77" s="30" t="str">
        <f>IF(C77="","",U77/SUM($S77:$U77))</f>
        <v/>
      </c>
      <c r="Z77" s="13" t="str">
        <f>IF(C77="","",IF(V77=0,"",ROUND(V77*$H77,0)))</f>
        <v/>
      </c>
      <c r="AA77" s="13" t="str">
        <f>IF(C77="","",IF(W77=0,"",ROUND(W77*$H77,0)))</f>
        <v/>
      </c>
      <c r="AB77" s="13" t="str">
        <f>IF(C77="","",IF(X77=0,"",ROUND(X77*$H77,0)))</f>
        <v/>
      </c>
    </row>
    <row r="78" spans="2:28">
      <c r="B78" s="13">
        <f t="shared" si="6"/>
        <v>69</v>
      </c>
      <c r="C78" s="12" t="str">
        <f>IF('ICE Cube Content Planning'!I13="","",'ICE Cube Content Planning'!I13)</f>
        <v/>
      </c>
      <c r="E78" s="13" t="s">
        <v>24</v>
      </c>
      <c r="F78" s="13" t="s">
        <v>22</v>
      </c>
      <c r="H78" s="46"/>
      <c r="I78" s="46"/>
      <c r="J78" s="46"/>
      <c r="K78" s="46"/>
      <c r="M78" s="2" t="str">
        <f>IF(C78="","",VLOOKUP(F78,'Master Tables'!$C$3:$F$14,2,FALSE)+VLOOKUP(I78,'Master Tables'!$C$3:$F$14,2,FALSE)+VLOOKUP(J78,'Master Tables'!$C$3:$F$14,2,FALSE)+VLOOKUP(K78,'Master Tables'!$C$3:$F$14,2,FALSE))</f>
        <v/>
      </c>
      <c r="N78" s="2" t="str">
        <f>IF(C78="","",VLOOKUP(F78,'Master Tables'!$C$3:$F$14,3,FALSE)+VLOOKUP(I78,'Master Tables'!$C$3:$F$14,3,FALSE)+VLOOKUP(J78,'Master Tables'!$C$3:$F$14,3,FALSE)+VLOOKUP(K78,'Master Tables'!$C$3:$F$14,3,FALSE))</f>
        <v/>
      </c>
      <c r="O78" s="2" t="str">
        <f>IF(C78="","",VLOOKUP(F78,'Master Tables'!$C$3:$F$14,4,FALSE)+VLOOKUP(I78,'Master Tables'!$C$3:$F$14,4,FALSE)+VLOOKUP(J78,'Master Tables'!$C$3:$F$14,4,FALSE)+VLOOKUP(K78,'Master Tables'!$C$3:$F$14,4,FALSE))</f>
        <v/>
      </c>
      <c r="P78" s="30" t="str">
        <f>IF(C78="","",M78/SUM($M78:$O78))</f>
        <v/>
      </c>
      <c r="Q78" s="30" t="str">
        <f>IF(C78="","",N78/SUM($M78:$O78))</f>
        <v/>
      </c>
      <c r="R78" s="30" t="str">
        <f>IF(C78="","",O78/SUM($M78:$O78))</f>
        <v/>
      </c>
      <c r="S78" s="30" t="str">
        <f>IF(C78="","",IF(AND(P78&lt;&gt;MINA($P78:$R78),P78&gt;0.329),P78,0))</f>
        <v/>
      </c>
      <c r="T78" s="30" t="str">
        <f>IF(C78="","",IF(AND(Q78&lt;&gt;MINA($P78:$R78),Q78&gt;0.329),Q78,0))</f>
        <v/>
      </c>
      <c r="U78" s="30" t="str">
        <f>IF(C78="","",IF(OR(R78=MINA($P78:$R78),AND(R78&lt;&gt;MINA($P78:$R78)),R78&gt;0.329),R78,0))</f>
        <v/>
      </c>
      <c r="V78" s="30" t="str">
        <f>IF(C78="","",S78/SUM($S78:$U78))</f>
        <v/>
      </c>
      <c r="W78" s="30" t="str">
        <f>IF(C78="","",T78/SUM($S78:$U78))</f>
        <v/>
      </c>
      <c r="X78" s="30" t="str">
        <f>IF(C78="","",U78/SUM($S78:$U78))</f>
        <v/>
      </c>
      <c r="Z78" s="13" t="str">
        <f>IF(C78="","",IF(V78=0,"",ROUND(V78*$H78,0)))</f>
        <v/>
      </c>
      <c r="AA78" s="13" t="str">
        <f>IF(C78="","",IF(W78=0,"",ROUND(W78*$H78,0)))</f>
        <v/>
      </c>
      <c r="AB78" s="13" t="str">
        <f>IF(C78="","",IF(X78=0,"",ROUND(X78*$H78,0)))</f>
        <v/>
      </c>
    </row>
    <row r="79" spans="2:28">
      <c r="B79" s="13">
        <f t="shared" si="6"/>
        <v>70</v>
      </c>
      <c r="C79" s="12" t="str">
        <f>IF('ICE Cube Content Planning'!I14="","",'ICE Cube Content Planning'!I14)</f>
        <v/>
      </c>
      <c r="E79" s="13" t="s">
        <v>24</v>
      </c>
      <c r="F79" s="13" t="s">
        <v>22</v>
      </c>
      <c r="H79" s="46"/>
      <c r="I79" s="46"/>
      <c r="J79" s="46"/>
      <c r="K79" s="46"/>
      <c r="M79" s="2" t="str">
        <f>IF(C79="","",VLOOKUP(F79,'Master Tables'!$C$3:$F$14,2,FALSE)+VLOOKUP(I79,'Master Tables'!$C$3:$F$14,2,FALSE)+VLOOKUP(J79,'Master Tables'!$C$3:$F$14,2,FALSE)+VLOOKUP(K79,'Master Tables'!$C$3:$F$14,2,FALSE))</f>
        <v/>
      </c>
      <c r="N79" s="2" t="str">
        <f>IF(C79="","",VLOOKUP(F79,'Master Tables'!$C$3:$F$14,3,FALSE)+VLOOKUP(I79,'Master Tables'!$C$3:$F$14,3,FALSE)+VLOOKUP(J79,'Master Tables'!$C$3:$F$14,3,FALSE)+VLOOKUP(K79,'Master Tables'!$C$3:$F$14,3,FALSE))</f>
        <v/>
      </c>
      <c r="O79" s="2" t="str">
        <f>IF(C79="","",VLOOKUP(F79,'Master Tables'!$C$3:$F$14,4,FALSE)+VLOOKUP(I79,'Master Tables'!$C$3:$F$14,4,FALSE)+VLOOKUP(J79,'Master Tables'!$C$3:$F$14,4,FALSE)+VLOOKUP(K79,'Master Tables'!$C$3:$F$14,4,FALSE))</f>
        <v/>
      </c>
      <c r="P79" s="30" t="str">
        <f>IF(C79="","",M79/SUM($M79:$O79))</f>
        <v/>
      </c>
      <c r="Q79" s="30" t="str">
        <f>IF(C79="","",N79/SUM($M79:$O79))</f>
        <v/>
      </c>
      <c r="R79" s="30" t="str">
        <f>IF(C79="","",O79/SUM($M79:$O79))</f>
        <v/>
      </c>
      <c r="S79" s="30" t="str">
        <f>IF(C79="","",IF(AND(P79&lt;&gt;MINA($P79:$R79),P79&gt;0.329),P79,0))</f>
        <v/>
      </c>
      <c r="T79" s="30" t="str">
        <f>IF(C79="","",IF(AND(Q79&lt;&gt;MINA($P79:$R79),Q79&gt;0.329),Q79,0))</f>
        <v/>
      </c>
      <c r="U79" s="30" t="str">
        <f>IF(C79="","",IF(OR(R79=MINA($P79:$R79),AND(R79&lt;&gt;MINA($P79:$R79)),R79&gt;0.329),R79,0))</f>
        <v/>
      </c>
      <c r="V79" s="30" t="str">
        <f>IF(C79="","",S79/SUM($S79:$U79))</f>
        <v/>
      </c>
      <c r="W79" s="30" t="str">
        <f>IF(C79="","",T79/SUM($S79:$U79))</f>
        <v/>
      </c>
      <c r="X79" s="30" t="str">
        <f>IF(C79="","",U79/SUM($S79:$U79))</f>
        <v/>
      </c>
      <c r="Z79" s="13" t="str">
        <f>IF(C79="","",IF(V79=0,"",ROUND(V79*$H79,0)))</f>
        <v/>
      </c>
      <c r="AA79" s="13" t="str">
        <f>IF(C79="","",IF(W79=0,"",ROUND(W79*$H79,0)))</f>
        <v/>
      </c>
      <c r="AB79" s="13" t="str">
        <f>IF(C79="","",IF(X79=0,"",ROUND(X79*$H79,0)))</f>
        <v/>
      </c>
    </row>
    <row r="80" spans="2:28">
      <c r="C80" s="10" t="str">
        <f>IF('ICE Cube Content Planning'!I15="","",'ICE Cube Content Planning'!I15)</f>
        <v/>
      </c>
      <c r="M80" s="2" t="str">
        <f>IF(C80="","",VLOOKUP(F80,'Master Tables'!$C$3:$F$14,2,FALSE)+VLOOKUP(I80,'Master Tables'!$C$3:$F$14,2,FALSE)+VLOOKUP(J80,'Master Tables'!$C$3:$F$14,2,FALSE)+VLOOKUP(K80,'Master Tables'!$C$3:$F$14,2,FALSE))</f>
        <v/>
      </c>
      <c r="N80" s="2" t="str">
        <f>IF(C80="","",VLOOKUP(F80,'Master Tables'!$C$3:$F$14,3,FALSE)+VLOOKUP(I80,'Master Tables'!$C$3:$F$14,3,FALSE)+VLOOKUP(J80,'Master Tables'!$C$3:$F$14,3,FALSE)+VLOOKUP(K80,'Master Tables'!$C$3:$F$14,3,FALSE))</f>
        <v/>
      </c>
      <c r="O80" s="2" t="str">
        <f>IF(C80="","",VLOOKUP(F80,'Master Tables'!$C$3:$F$14,4,FALSE)+VLOOKUP(I80,'Master Tables'!$C$3:$F$14,4,FALSE)+VLOOKUP(J80,'Master Tables'!$C$3:$F$14,4,FALSE)+VLOOKUP(K80,'Master Tables'!$C$3:$F$14,4,FALSE))</f>
        <v/>
      </c>
      <c r="P80" s="30" t="str">
        <f>IF(C80="","",M80/SUM($M80:$O80))</f>
        <v/>
      </c>
      <c r="Q80" s="30" t="str">
        <f>IF(C80="","",N80/SUM($M80:$O80))</f>
        <v/>
      </c>
      <c r="R80" s="30" t="str">
        <f>IF(C80="","",O80/SUM($M80:$O80))</f>
        <v/>
      </c>
      <c r="S80" s="30" t="str">
        <f>IF(C80="","",IF(AND(P80&lt;&gt;MINA($P80:$R80),P80&gt;0.329),P80,0))</f>
        <v/>
      </c>
      <c r="T80" s="30" t="str">
        <f>IF(C80="","",IF(AND(Q80&lt;&gt;MINA($P80:$R80),Q80&gt;0.329),Q80,0))</f>
        <v/>
      </c>
      <c r="U80" s="30" t="str">
        <f>IF(C80="","",IF(OR(R80=MINA($P80:$R80),AND(R80&lt;&gt;MINA($P80:$R80)),R80&gt;0.329),R80,0))</f>
        <v/>
      </c>
      <c r="V80" s="30" t="str">
        <f>IF(C80="","",S80/SUM($S80:$U80))</f>
        <v/>
      </c>
      <c r="W80" s="30" t="str">
        <f>IF(C80="","",T80/SUM($S80:$U80))</f>
        <v/>
      </c>
      <c r="X80" s="30" t="str">
        <f>IF(C80="","",U80/SUM($S80:$U80))</f>
        <v/>
      </c>
      <c r="Z80" s="2" t="str">
        <f>IF(C80="","",IF(V80=0,"",ROUND(V80*$H80,0)))</f>
        <v/>
      </c>
      <c r="AA80" s="2" t="str">
        <f>IF(C80="","",IF(W80=0,"",ROUND(W80*$H80,0)))</f>
        <v/>
      </c>
      <c r="AB80" s="2" t="str">
        <f>IF(C80="","",IF(X80=0,"",ROUND(X80*$H80,0)))</f>
        <v/>
      </c>
    </row>
    <row r="81" spans="2:28">
      <c r="B81" s="13">
        <f>+B79+1</f>
        <v>71</v>
      </c>
      <c r="C81" s="12" t="str">
        <f>IF('ICE Cube Content Planning'!I16="","",'ICE Cube Content Planning'!I16)</f>
        <v>Company Values</v>
      </c>
      <c r="E81" s="13" t="s">
        <v>26</v>
      </c>
      <c r="F81" s="13" t="s">
        <v>22</v>
      </c>
      <c r="H81" s="46">
        <v>2</v>
      </c>
      <c r="I81" s="46" t="s">
        <v>68</v>
      </c>
      <c r="J81" s="46" t="s">
        <v>65</v>
      </c>
      <c r="K81" s="46" t="s">
        <v>67</v>
      </c>
      <c r="M81" s="2">
        <f>IF(C81="","",VLOOKUP(F81,'Master Tables'!$C$3:$F$14,2,FALSE)+VLOOKUP(I81,'Master Tables'!$C$3:$F$14,2,FALSE)+VLOOKUP(J81,'Master Tables'!$C$3:$F$14,2,FALSE)+VLOOKUP(K81,'Master Tables'!$C$3:$F$14,2,FALSE))</f>
        <v>14</v>
      </c>
      <c r="N81" s="2">
        <f>IF(C81="","",VLOOKUP(F81,'Master Tables'!$C$3:$F$14,3,FALSE)+VLOOKUP(I81,'Master Tables'!$C$3:$F$14,3,FALSE)+VLOOKUP(J81,'Master Tables'!$C$3:$F$14,3,FALSE)+VLOOKUP(K81,'Master Tables'!$C$3:$F$14,3,FALSE))</f>
        <v>8</v>
      </c>
      <c r="O81" s="2">
        <f>IF(C81="","",VLOOKUP(F81,'Master Tables'!$C$3:$F$14,4,FALSE)+VLOOKUP(I81,'Master Tables'!$C$3:$F$14,4,FALSE)+VLOOKUP(J81,'Master Tables'!$C$3:$F$14,4,FALSE)+VLOOKUP(K81,'Master Tables'!$C$3:$F$14,4,FALSE))</f>
        <v>6</v>
      </c>
      <c r="P81" s="30">
        <f>IF(C81="","",M81/SUM($M81:$O81))</f>
        <v>0.5</v>
      </c>
      <c r="Q81" s="30">
        <f>IF(C81="","",N81/SUM($M81:$O81))</f>
        <v>0.2857142857142857</v>
      </c>
      <c r="R81" s="30">
        <f>IF(C81="","",O81/SUM($M81:$O81))</f>
        <v>0.21428571428571427</v>
      </c>
      <c r="S81" s="30">
        <f>IF(C81="","",IF(AND(P81&lt;&gt;MINA($P81:$R81),P81&gt;0.329),P81,0))</f>
        <v>0.5</v>
      </c>
      <c r="T81" s="30">
        <f>IF(C81="","",IF(AND(Q81&lt;&gt;MINA($P81:$R81),Q81&gt;0.329),Q81,0))</f>
        <v>0</v>
      </c>
      <c r="U81" s="30">
        <f>IF(C81="","",IF(OR(R81=MINA($P81:$R81),AND(R81&lt;&gt;MINA($P81:$R81)),R81&gt;0.329),R81,0))</f>
        <v>0.21428571428571427</v>
      </c>
      <c r="V81" s="30">
        <f>IF(C81="","",S81/SUM($S81:$U81))</f>
        <v>0.7</v>
      </c>
      <c r="W81" s="30">
        <f>IF(C81="","",T81/SUM($S81:$U81))</f>
        <v>0</v>
      </c>
      <c r="X81" s="30">
        <f>IF(C81="","",U81/SUM($S81:$U81))</f>
        <v>0.3</v>
      </c>
      <c r="Z81" s="13">
        <f>IF(C81="","",IF(V81=0,"",ROUND(V81*$H81,0)))</f>
        <v>1</v>
      </c>
      <c r="AA81" s="13" t="str">
        <f>IF(C81="","",IF(W81=0,"",ROUND(W81*$H81,0)))</f>
        <v/>
      </c>
      <c r="AB81" s="13">
        <f>IF(C81="","",IF(X81=0,"",ROUND(X81*$H81,0)))</f>
        <v>1</v>
      </c>
    </row>
    <row r="82" spans="2:28">
      <c r="B82" s="13">
        <f>+B81+1</f>
        <v>72</v>
      </c>
      <c r="C82" s="12" t="str">
        <f>IF('ICE Cube Content Planning'!I17="","",'ICE Cube Content Planning'!I17)</f>
        <v/>
      </c>
      <c r="E82" s="13" t="s">
        <v>26</v>
      </c>
      <c r="F82" s="13" t="s">
        <v>22</v>
      </c>
      <c r="H82" s="46"/>
      <c r="I82" s="46"/>
      <c r="J82" s="46"/>
      <c r="K82" s="46"/>
      <c r="M82" s="2" t="str">
        <f>IF(C82="","",VLOOKUP(F82,'Master Tables'!$C$3:$F$14,2,FALSE)+VLOOKUP(I82,'Master Tables'!$C$3:$F$14,2,FALSE)+VLOOKUP(J82,'Master Tables'!$C$3:$F$14,2,FALSE)+VLOOKUP(K82,'Master Tables'!$C$3:$F$14,2,FALSE))</f>
        <v/>
      </c>
      <c r="N82" s="2" t="str">
        <f>IF(C82="","",VLOOKUP(F82,'Master Tables'!$C$3:$F$14,3,FALSE)+VLOOKUP(I82,'Master Tables'!$C$3:$F$14,3,FALSE)+VLOOKUP(J82,'Master Tables'!$C$3:$F$14,3,FALSE)+VLOOKUP(K82,'Master Tables'!$C$3:$F$14,3,FALSE))</f>
        <v/>
      </c>
      <c r="O82" s="2" t="str">
        <f>IF(C82="","",VLOOKUP(F82,'Master Tables'!$C$3:$F$14,4,FALSE)+VLOOKUP(I82,'Master Tables'!$C$3:$F$14,4,FALSE)+VLOOKUP(J82,'Master Tables'!$C$3:$F$14,4,FALSE)+VLOOKUP(K82,'Master Tables'!$C$3:$F$14,4,FALSE))</f>
        <v/>
      </c>
      <c r="P82" s="30" t="str">
        <f>IF(C82="","",M82/SUM($M82:$O82))</f>
        <v/>
      </c>
      <c r="Q82" s="30" t="str">
        <f>IF(C82="","",N82/SUM($M82:$O82))</f>
        <v/>
      </c>
      <c r="R82" s="30" t="str">
        <f>IF(C82="","",O82/SUM($M82:$O82))</f>
        <v/>
      </c>
      <c r="S82" s="30" t="str">
        <f>IF(C82="","",IF(AND(P82&lt;&gt;MINA($P82:$R82),P82&gt;0.329),P82,0))</f>
        <v/>
      </c>
      <c r="T82" s="30" t="str">
        <f>IF(C82="","",IF(AND(Q82&lt;&gt;MINA($P82:$R82),Q82&gt;0.329),Q82,0))</f>
        <v/>
      </c>
      <c r="U82" s="30" t="str">
        <f>IF(C82="","",IF(OR(R82=MINA($P82:$R82),AND(R82&lt;&gt;MINA($P82:$R82)),R82&gt;0.329),R82,0))</f>
        <v/>
      </c>
      <c r="V82" s="30" t="str">
        <f>IF(C82="","",S82/SUM($S82:$U82))</f>
        <v/>
      </c>
      <c r="W82" s="30" t="str">
        <f>IF(C82="","",T82/SUM($S82:$U82))</f>
        <v/>
      </c>
      <c r="X82" s="30" t="str">
        <f>IF(C82="","",U82/SUM($S82:$U82))</f>
        <v/>
      </c>
      <c r="Z82" s="13" t="str">
        <f>IF(C82="","",IF(V82=0,"",ROUND(V82*$H82,0)))</f>
        <v/>
      </c>
      <c r="AA82" s="13" t="str">
        <f>IF(C82="","",IF(W82=0,"",ROUND(W82*$H82,0)))</f>
        <v/>
      </c>
      <c r="AB82" s="13" t="str">
        <f>IF(C82="","",IF(X82=0,"",ROUND(X82*$H82,0)))</f>
        <v/>
      </c>
    </row>
    <row r="83" spans="2:28">
      <c r="B83" s="13">
        <f t="shared" ref="B83:B90" si="7">+B82+1</f>
        <v>73</v>
      </c>
      <c r="C83" s="12" t="str">
        <f>IF('ICE Cube Content Planning'!I18="","",'ICE Cube Content Planning'!I18)</f>
        <v/>
      </c>
      <c r="E83" s="13" t="s">
        <v>26</v>
      </c>
      <c r="F83" s="13" t="s">
        <v>22</v>
      </c>
      <c r="H83" s="46"/>
      <c r="I83" s="46"/>
      <c r="J83" s="46"/>
      <c r="K83" s="46"/>
      <c r="M83" s="2" t="str">
        <f>IF(C83="","",VLOOKUP(F83,'Master Tables'!$C$3:$F$14,2,FALSE)+VLOOKUP(I83,'Master Tables'!$C$3:$F$14,2,FALSE)+VLOOKUP(J83,'Master Tables'!$C$3:$F$14,2,FALSE)+VLOOKUP(K83,'Master Tables'!$C$3:$F$14,2,FALSE))</f>
        <v/>
      </c>
      <c r="N83" s="2" t="str">
        <f>IF(C83="","",VLOOKUP(F83,'Master Tables'!$C$3:$F$14,3,FALSE)+VLOOKUP(I83,'Master Tables'!$C$3:$F$14,3,FALSE)+VLOOKUP(J83,'Master Tables'!$C$3:$F$14,3,FALSE)+VLOOKUP(K83,'Master Tables'!$C$3:$F$14,3,FALSE))</f>
        <v/>
      </c>
      <c r="O83" s="2" t="str">
        <f>IF(C83="","",VLOOKUP(F83,'Master Tables'!$C$3:$F$14,4,FALSE)+VLOOKUP(I83,'Master Tables'!$C$3:$F$14,4,FALSE)+VLOOKUP(J83,'Master Tables'!$C$3:$F$14,4,FALSE)+VLOOKUP(K83,'Master Tables'!$C$3:$F$14,4,FALSE))</f>
        <v/>
      </c>
      <c r="P83" s="30" t="str">
        <f>IF(C83="","",M83/SUM($M83:$O83))</f>
        <v/>
      </c>
      <c r="Q83" s="30" t="str">
        <f>IF(C83="","",N83/SUM($M83:$O83))</f>
        <v/>
      </c>
      <c r="R83" s="30" t="str">
        <f>IF(C83="","",O83/SUM($M83:$O83))</f>
        <v/>
      </c>
      <c r="S83" s="30" t="str">
        <f>IF(C83="","",IF(AND(P83&lt;&gt;MINA($P83:$R83),P83&gt;0.329),P83,0))</f>
        <v/>
      </c>
      <c r="T83" s="30" t="str">
        <f>IF(C83="","",IF(AND(Q83&lt;&gt;MINA($P83:$R83),Q83&gt;0.329),Q83,0))</f>
        <v/>
      </c>
      <c r="U83" s="30" t="str">
        <f>IF(C83="","",IF(OR(R83=MINA($P83:$R83),AND(R83&lt;&gt;MINA($P83:$R83)),R83&gt;0.329),R83,0))</f>
        <v/>
      </c>
      <c r="V83" s="30" t="str">
        <f>IF(C83="","",S83/SUM($S83:$U83))</f>
        <v/>
      </c>
      <c r="W83" s="30" t="str">
        <f>IF(C83="","",T83/SUM($S83:$U83))</f>
        <v/>
      </c>
      <c r="X83" s="30" t="str">
        <f>IF(C83="","",U83/SUM($S83:$U83))</f>
        <v/>
      </c>
      <c r="Z83" s="13" t="str">
        <f>IF(C83="","",IF(V83=0,"",ROUND(V83*$H83,0)))</f>
        <v/>
      </c>
      <c r="AA83" s="13" t="str">
        <f>IF(C83="","",IF(W83=0,"",ROUND(W83*$H83,0)))</f>
        <v/>
      </c>
      <c r="AB83" s="13" t="str">
        <f>IF(C83="","",IF(X83=0,"",ROUND(X83*$H83,0)))</f>
        <v/>
      </c>
    </row>
    <row r="84" spans="2:28">
      <c r="B84" s="13">
        <f t="shared" si="7"/>
        <v>74</v>
      </c>
      <c r="C84" s="12" t="str">
        <f>IF('ICE Cube Content Planning'!I19="","",'ICE Cube Content Planning'!I19)</f>
        <v/>
      </c>
      <c r="E84" s="13" t="s">
        <v>26</v>
      </c>
      <c r="F84" s="13" t="s">
        <v>22</v>
      </c>
      <c r="H84" s="46"/>
      <c r="I84" s="46"/>
      <c r="J84" s="46"/>
      <c r="K84" s="46"/>
      <c r="M84" s="2" t="str">
        <f>IF(C84="","",VLOOKUP(F84,'Master Tables'!$C$3:$F$14,2,FALSE)+VLOOKUP(I84,'Master Tables'!$C$3:$F$14,2,FALSE)+VLOOKUP(J84,'Master Tables'!$C$3:$F$14,2,FALSE)+VLOOKUP(K84,'Master Tables'!$C$3:$F$14,2,FALSE))</f>
        <v/>
      </c>
      <c r="N84" s="2" t="str">
        <f>IF(C84="","",VLOOKUP(F84,'Master Tables'!$C$3:$F$14,3,FALSE)+VLOOKUP(I84,'Master Tables'!$C$3:$F$14,3,FALSE)+VLOOKUP(J84,'Master Tables'!$C$3:$F$14,3,FALSE)+VLOOKUP(K84,'Master Tables'!$C$3:$F$14,3,FALSE))</f>
        <v/>
      </c>
      <c r="O84" s="2" t="str">
        <f>IF(C84="","",VLOOKUP(F84,'Master Tables'!$C$3:$F$14,4,FALSE)+VLOOKUP(I84,'Master Tables'!$C$3:$F$14,4,FALSE)+VLOOKUP(J84,'Master Tables'!$C$3:$F$14,4,FALSE)+VLOOKUP(K84,'Master Tables'!$C$3:$F$14,4,FALSE))</f>
        <v/>
      </c>
      <c r="P84" s="30" t="str">
        <f>IF(C84="","",M84/SUM($M84:$O84))</f>
        <v/>
      </c>
      <c r="Q84" s="30" t="str">
        <f>IF(C84="","",N84/SUM($M84:$O84))</f>
        <v/>
      </c>
      <c r="R84" s="30" t="str">
        <f>IF(C84="","",O84/SUM($M84:$O84))</f>
        <v/>
      </c>
      <c r="S84" s="30" t="str">
        <f>IF(C84="","",IF(AND(P84&lt;&gt;MINA($P84:$R84),P84&gt;0.329),P84,0))</f>
        <v/>
      </c>
      <c r="T84" s="30" t="str">
        <f>IF(C84="","",IF(AND(Q84&lt;&gt;MINA($P84:$R84),Q84&gt;0.329),Q84,0))</f>
        <v/>
      </c>
      <c r="U84" s="30" t="str">
        <f>IF(C84="","",IF(OR(R84=MINA($P84:$R84),AND(R84&lt;&gt;MINA($P84:$R84)),R84&gt;0.329),R84,0))</f>
        <v/>
      </c>
      <c r="V84" s="30" t="str">
        <f>IF(C84="","",S84/SUM($S84:$U84))</f>
        <v/>
      </c>
      <c r="W84" s="30" t="str">
        <f>IF(C84="","",T84/SUM($S84:$U84))</f>
        <v/>
      </c>
      <c r="X84" s="30" t="str">
        <f>IF(C84="","",U84/SUM($S84:$U84))</f>
        <v/>
      </c>
      <c r="Z84" s="13" t="str">
        <f>IF(C84="","",IF(V84=0,"",ROUND(V84*$H84,0)))</f>
        <v/>
      </c>
      <c r="AA84" s="13" t="str">
        <f>IF(C84="","",IF(W84=0,"",ROUND(W84*$H84,0)))</f>
        <v/>
      </c>
      <c r="AB84" s="13" t="str">
        <f>IF(C84="","",IF(X84=0,"",ROUND(X84*$H84,0)))</f>
        <v/>
      </c>
    </row>
    <row r="85" spans="2:28">
      <c r="B85" s="13">
        <f t="shared" si="7"/>
        <v>75</v>
      </c>
      <c r="C85" s="12" t="str">
        <f>IF('ICE Cube Content Planning'!I20="","",'ICE Cube Content Planning'!I20)</f>
        <v/>
      </c>
      <c r="E85" s="13" t="s">
        <v>26</v>
      </c>
      <c r="F85" s="13" t="s">
        <v>22</v>
      </c>
      <c r="H85" s="46"/>
      <c r="I85" s="46"/>
      <c r="J85" s="46"/>
      <c r="K85" s="46"/>
      <c r="M85" s="2" t="str">
        <f>IF(C85="","",VLOOKUP(F85,'Master Tables'!$C$3:$F$14,2,FALSE)+VLOOKUP(I85,'Master Tables'!$C$3:$F$14,2,FALSE)+VLOOKUP(J85,'Master Tables'!$C$3:$F$14,2,FALSE)+VLOOKUP(K85,'Master Tables'!$C$3:$F$14,2,FALSE))</f>
        <v/>
      </c>
      <c r="N85" s="2" t="str">
        <f>IF(C85="","",VLOOKUP(F85,'Master Tables'!$C$3:$F$14,3,FALSE)+VLOOKUP(I85,'Master Tables'!$C$3:$F$14,3,FALSE)+VLOOKUP(J85,'Master Tables'!$C$3:$F$14,3,FALSE)+VLOOKUP(K85,'Master Tables'!$C$3:$F$14,3,FALSE))</f>
        <v/>
      </c>
      <c r="O85" s="2" t="str">
        <f>IF(C85="","",VLOOKUP(F85,'Master Tables'!$C$3:$F$14,4,FALSE)+VLOOKUP(I85,'Master Tables'!$C$3:$F$14,4,FALSE)+VLOOKUP(J85,'Master Tables'!$C$3:$F$14,4,FALSE)+VLOOKUP(K85,'Master Tables'!$C$3:$F$14,4,FALSE))</f>
        <v/>
      </c>
      <c r="P85" s="30" t="str">
        <f>IF(C85="","",M85/SUM($M85:$O85))</f>
        <v/>
      </c>
      <c r="Q85" s="30" t="str">
        <f>IF(C85="","",N85/SUM($M85:$O85))</f>
        <v/>
      </c>
      <c r="R85" s="30" t="str">
        <f>IF(C85="","",O85/SUM($M85:$O85))</f>
        <v/>
      </c>
      <c r="S85" s="30" t="str">
        <f>IF(C85="","",IF(AND(P85&lt;&gt;MINA($P85:$R85),P85&gt;0.329),P85,0))</f>
        <v/>
      </c>
      <c r="T85" s="30" t="str">
        <f>IF(C85="","",IF(AND(Q85&lt;&gt;MINA($P85:$R85),Q85&gt;0.329),Q85,0))</f>
        <v/>
      </c>
      <c r="U85" s="30" t="str">
        <f>IF(C85="","",IF(OR(R85=MINA($P85:$R85),AND(R85&lt;&gt;MINA($P85:$R85)),R85&gt;0.329),R85,0))</f>
        <v/>
      </c>
      <c r="V85" s="30" t="str">
        <f>IF(C85="","",S85/SUM($S85:$U85))</f>
        <v/>
      </c>
      <c r="W85" s="30" t="str">
        <f>IF(C85="","",T85/SUM($S85:$U85))</f>
        <v/>
      </c>
      <c r="X85" s="30" t="str">
        <f>IF(C85="","",U85/SUM($S85:$U85))</f>
        <v/>
      </c>
      <c r="Z85" s="13" t="str">
        <f>IF(C85="","",IF(V85=0,"",ROUND(V85*$H85,0)))</f>
        <v/>
      </c>
      <c r="AA85" s="13" t="str">
        <f>IF(C85="","",IF(W85=0,"",ROUND(W85*$H85,0)))</f>
        <v/>
      </c>
      <c r="AB85" s="13" t="str">
        <f>IF(C85="","",IF(X85=0,"",ROUND(X85*$H85,0)))</f>
        <v/>
      </c>
    </row>
    <row r="86" spans="2:28">
      <c r="B86" s="13">
        <f t="shared" si="7"/>
        <v>76</v>
      </c>
      <c r="C86" s="12" t="str">
        <f>IF('ICE Cube Content Planning'!I21="","",'ICE Cube Content Planning'!I21)</f>
        <v/>
      </c>
      <c r="E86" s="13" t="s">
        <v>26</v>
      </c>
      <c r="F86" s="13" t="s">
        <v>22</v>
      </c>
      <c r="H86" s="46"/>
      <c r="I86" s="46"/>
      <c r="J86" s="46"/>
      <c r="K86" s="46"/>
      <c r="M86" s="2" t="str">
        <f>IF(C86="","",VLOOKUP(F86,'Master Tables'!$C$3:$F$14,2,FALSE)+VLOOKUP(I86,'Master Tables'!$C$3:$F$14,2,FALSE)+VLOOKUP(J86,'Master Tables'!$C$3:$F$14,2,FALSE)+VLOOKUP(K86,'Master Tables'!$C$3:$F$14,2,FALSE))</f>
        <v/>
      </c>
      <c r="N86" s="2" t="str">
        <f>IF(C86="","",VLOOKUP(F86,'Master Tables'!$C$3:$F$14,3,FALSE)+VLOOKUP(I86,'Master Tables'!$C$3:$F$14,3,FALSE)+VLOOKUP(J86,'Master Tables'!$C$3:$F$14,3,FALSE)+VLOOKUP(K86,'Master Tables'!$C$3:$F$14,3,FALSE))</f>
        <v/>
      </c>
      <c r="O86" s="2" t="str">
        <f>IF(C86="","",VLOOKUP(F86,'Master Tables'!$C$3:$F$14,4,FALSE)+VLOOKUP(I86,'Master Tables'!$C$3:$F$14,4,FALSE)+VLOOKUP(J86,'Master Tables'!$C$3:$F$14,4,FALSE)+VLOOKUP(K86,'Master Tables'!$C$3:$F$14,4,FALSE))</f>
        <v/>
      </c>
      <c r="P86" s="30" t="str">
        <f>IF(C86="","",M86/SUM($M86:$O86))</f>
        <v/>
      </c>
      <c r="Q86" s="30" t="str">
        <f>IF(C86="","",N86/SUM($M86:$O86))</f>
        <v/>
      </c>
      <c r="R86" s="30" t="str">
        <f>IF(C86="","",O86/SUM($M86:$O86))</f>
        <v/>
      </c>
      <c r="S86" s="30" t="str">
        <f>IF(C86="","",IF(AND(P86&lt;&gt;MINA($P86:$R86),P86&gt;0.329),P86,0))</f>
        <v/>
      </c>
      <c r="T86" s="30" t="str">
        <f>IF(C86="","",IF(AND(Q86&lt;&gt;MINA($P86:$R86),Q86&gt;0.329),Q86,0))</f>
        <v/>
      </c>
      <c r="U86" s="30" t="str">
        <f>IF(C86="","",IF(OR(R86=MINA($P86:$R86),AND(R86&lt;&gt;MINA($P86:$R86)),R86&gt;0.329),R86,0))</f>
        <v/>
      </c>
      <c r="V86" s="30" t="str">
        <f>IF(C86="","",S86/SUM($S86:$U86))</f>
        <v/>
      </c>
      <c r="W86" s="30" t="str">
        <f>IF(C86="","",T86/SUM($S86:$U86))</f>
        <v/>
      </c>
      <c r="X86" s="30" t="str">
        <f>IF(C86="","",U86/SUM($S86:$U86))</f>
        <v/>
      </c>
      <c r="Z86" s="13" t="str">
        <f>IF(C86="","",IF(V86=0,"",ROUND(V86*$H86,0)))</f>
        <v/>
      </c>
      <c r="AA86" s="13" t="str">
        <f>IF(C86="","",IF(W86=0,"",ROUND(W86*$H86,0)))</f>
        <v/>
      </c>
      <c r="AB86" s="13" t="str">
        <f>IF(C86="","",IF(X86=0,"",ROUND(X86*$H86,0)))</f>
        <v/>
      </c>
    </row>
    <row r="87" spans="2:28">
      <c r="B87" s="13">
        <f t="shared" si="7"/>
        <v>77</v>
      </c>
      <c r="C87" s="12" t="str">
        <f>IF('ICE Cube Content Planning'!I22="","",'ICE Cube Content Planning'!I22)</f>
        <v/>
      </c>
      <c r="E87" s="13" t="s">
        <v>26</v>
      </c>
      <c r="F87" s="13" t="s">
        <v>22</v>
      </c>
      <c r="H87" s="46"/>
      <c r="I87" s="46"/>
      <c r="J87" s="46"/>
      <c r="K87" s="46"/>
      <c r="M87" s="2" t="str">
        <f>IF(C87="","",VLOOKUP(F87,'Master Tables'!$C$3:$F$14,2,FALSE)+VLOOKUP(I87,'Master Tables'!$C$3:$F$14,2,FALSE)+VLOOKUP(J87,'Master Tables'!$C$3:$F$14,2,FALSE)+VLOOKUP(K87,'Master Tables'!$C$3:$F$14,2,FALSE))</f>
        <v/>
      </c>
      <c r="N87" s="2" t="str">
        <f>IF(C87="","",VLOOKUP(F87,'Master Tables'!$C$3:$F$14,3,FALSE)+VLOOKUP(I87,'Master Tables'!$C$3:$F$14,3,FALSE)+VLOOKUP(J87,'Master Tables'!$C$3:$F$14,3,FALSE)+VLOOKUP(K87,'Master Tables'!$C$3:$F$14,3,FALSE))</f>
        <v/>
      </c>
      <c r="O87" s="2" t="str">
        <f>IF(C87="","",VLOOKUP(F87,'Master Tables'!$C$3:$F$14,4,FALSE)+VLOOKUP(I87,'Master Tables'!$C$3:$F$14,4,FALSE)+VLOOKUP(J87,'Master Tables'!$C$3:$F$14,4,FALSE)+VLOOKUP(K87,'Master Tables'!$C$3:$F$14,4,FALSE))</f>
        <v/>
      </c>
      <c r="P87" s="30" t="str">
        <f>IF(C87="","",M87/SUM($M87:$O87))</f>
        <v/>
      </c>
      <c r="Q87" s="30" t="str">
        <f>IF(C87="","",N87/SUM($M87:$O87))</f>
        <v/>
      </c>
      <c r="R87" s="30" t="str">
        <f>IF(C87="","",O87/SUM($M87:$O87))</f>
        <v/>
      </c>
      <c r="S87" s="30" t="str">
        <f>IF(C87="","",IF(AND(P87&lt;&gt;MINA($P87:$R87),P87&gt;0.329),P87,0))</f>
        <v/>
      </c>
      <c r="T87" s="30" t="str">
        <f>IF(C87="","",IF(AND(Q87&lt;&gt;MINA($P87:$R87),Q87&gt;0.329),Q87,0))</f>
        <v/>
      </c>
      <c r="U87" s="30" t="str">
        <f>IF(C87="","",IF(OR(R87=MINA($P87:$R87),AND(R87&lt;&gt;MINA($P87:$R87)),R87&gt;0.329),R87,0))</f>
        <v/>
      </c>
      <c r="V87" s="30" t="str">
        <f>IF(C87="","",S87/SUM($S87:$U87))</f>
        <v/>
      </c>
      <c r="W87" s="30" t="str">
        <f>IF(C87="","",T87/SUM($S87:$U87))</f>
        <v/>
      </c>
      <c r="X87" s="30" t="str">
        <f>IF(C87="","",U87/SUM($S87:$U87))</f>
        <v/>
      </c>
      <c r="Z87" s="13" t="str">
        <f>IF(C87="","",IF(V87=0,"",ROUND(V87*$H87,0)))</f>
        <v/>
      </c>
      <c r="AA87" s="13" t="str">
        <f>IF(C87="","",IF(W87=0,"",ROUND(W87*$H87,0)))</f>
        <v/>
      </c>
      <c r="AB87" s="13" t="str">
        <f>IF(C87="","",IF(X87=0,"",ROUND(X87*$H87,0)))</f>
        <v/>
      </c>
    </row>
    <row r="88" spans="2:28">
      <c r="B88" s="13">
        <f t="shared" si="7"/>
        <v>78</v>
      </c>
      <c r="C88" s="12" t="str">
        <f>IF('ICE Cube Content Planning'!I23="","",'ICE Cube Content Planning'!I23)</f>
        <v/>
      </c>
      <c r="E88" s="13" t="s">
        <v>26</v>
      </c>
      <c r="F88" s="13" t="s">
        <v>22</v>
      </c>
      <c r="H88" s="46"/>
      <c r="I88" s="46"/>
      <c r="J88" s="46"/>
      <c r="K88" s="46"/>
      <c r="M88" s="2" t="str">
        <f>IF(C88="","",VLOOKUP(F88,'Master Tables'!$C$3:$F$14,2,FALSE)+VLOOKUP(I88,'Master Tables'!$C$3:$F$14,2,FALSE)+VLOOKUP(J88,'Master Tables'!$C$3:$F$14,2,FALSE)+VLOOKUP(K88,'Master Tables'!$C$3:$F$14,2,FALSE))</f>
        <v/>
      </c>
      <c r="N88" s="2" t="str">
        <f>IF(C88="","",VLOOKUP(F88,'Master Tables'!$C$3:$F$14,3,FALSE)+VLOOKUP(I88,'Master Tables'!$C$3:$F$14,3,FALSE)+VLOOKUP(J88,'Master Tables'!$C$3:$F$14,3,FALSE)+VLOOKUP(K88,'Master Tables'!$C$3:$F$14,3,FALSE))</f>
        <v/>
      </c>
      <c r="O88" s="2" t="str">
        <f>IF(C88="","",VLOOKUP(F88,'Master Tables'!$C$3:$F$14,4,FALSE)+VLOOKUP(I88,'Master Tables'!$C$3:$F$14,4,FALSE)+VLOOKUP(J88,'Master Tables'!$C$3:$F$14,4,FALSE)+VLOOKUP(K88,'Master Tables'!$C$3:$F$14,4,FALSE))</f>
        <v/>
      </c>
      <c r="P88" s="30" t="str">
        <f>IF(C88="","",M88/SUM($M88:$O88))</f>
        <v/>
      </c>
      <c r="Q88" s="30" t="str">
        <f>IF(C88="","",N88/SUM($M88:$O88))</f>
        <v/>
      </c>
      <c r="R88" s="30" t="str">
        <f>IF(C88="","",O88/SUM($M88:$O88))</f>
        <v/>
      </c>
      <c r="S88" s="30" t="str">
        <f>IF(C88="","",IF(AND(P88&lt;&gt;MINA($P88:$R88),P88&gt;0.329),P88,0))</f>
        <v/>
      </c>
      <c r="T88" s="30" t="str">
        <f>IF(C88="","",IF(AND(Q88&lt;&gt;MINA($P88:$R88),Q88&gt;0.329),Q88,0))</f>
        <v/>
      </c>
      <c r="U88" s="30" t="str">
        <f>IF(C88="","",IF(OR(R88=MINA($P88:$R88),AND(R88&lt;&gt;MINA($P88:$R88)),R88&gt;0.329),R88,0))</f>
        <v/>
      </c>
      <c r="V88" s="30" t="str">
        <f>IF(C88="","",S88/SUM($S88:$U88))</f>
        <v/>
      </c>
      <c r="W88" s="30" t="str">
        <f>IF(C88="","",T88/SUM($S88:$U88))</f>
        <v/>
      </c>
      <c r="X88" s="30" t="str">
        <f>IF(C88="","",U88/SUM($S88:$U88))</f>
        <v/>
      </c>
      <c r="Z88" s="13" t="str">
        <f>IF(C88="","",IF(V88=0,"",ROUND(V88*$H88,0)))</f>
        <v/>
      </c>
      <c r="AA88" s="13" t="str">
        <f>IF(C88="","",IF(W88=0,"",ROUND(W88*$H88,0)))</f>
        <v/>
      </c>
      <c r="AB88" s="13" t="str">
        <f>IF(C88="","",IF(X88=0,"",ROUND(X88*$H88,0)))</f>
        <v/>
      </c>
    </row>
    <row r="89" spans="2:28">
      <c r="B89" s="13">
        <f t="shared" si="7"/>
        <v>79</v>
      </c>
      <c r="C89" s="12" t="str">
        <f>IF('ICE Cube Content Planning'!I24="","",'ICE Cube Content Planning'!I24)</f>
        <v/>
      </c>
      <c r="E89" s="13" t="s">
        <v>26</v>
      </c>
      <c r="F89" s="13" t="s">
        <v>22</v>
      </c>
      <c r="H89" s="46"/>
      <c r="I89" s="46"/>
      <c r="J89" s="46"/>
      <c r="K89" s="46"/>
      <c r="M89" s="2" t="str">
        <f>IF(C89="","",VLOOKUP(F89,'Master Tables'!$C$3:$F$14,2,FALSE)+VLOOKUP(I89,'Master Tables'!$C$3:$F$14,2,FALSE)+VLOOKUP(J89,'Master Tables'!$C$3:$F$14,2,FALSE)+VLOOKUP(K89,'Master Tables'!$C$3:$F$14,2,FALSE))</f>
        <v/>
      </c>
      <c r="N89" s="2" t="str">
        <f>IF(C89="","",VLOOKUP(F89,'Master Tables'!$C$3:$F$14,3,FALSE)+VLOOKUP(I89,'Master Tables'!$C$3:$F$14,3,FALSE)+VLOOKUP(J89,'Master Tables'!$C$3:$F$14,3,FALSE)+VLOOKUP(K89,'Master Tables'!$C$3:$F$14,3,FALSE))</f>
        <v/>
      </c>
      <c r="O89" s="2" t="str">
        <f>IF(C89="","",VLOOKUP(F89,'Master Tables'!$C$3:$F$14,4,FALSE)+VLOOKUP(I89,'Master Tables'!$C$3:$F$14,4,FALSE)+VLOOKUP(J89,'Master Tables'!$C$3:$F$14,4,FALSE)+VLOOKUP(K89,'Master Tables'!$C$3:$F$14,4,FALSE))</f>
        <v/>
      </c>
      <c r="P89" s="30" t="str">
        <f>IF(C89="","",M89/SUM($M89:$O89))</f>
        <v/>
      </c>
      <c r="Q89" s="30" t="str">
        <f>IF(C89="","",N89/SUM($M89:$O89))</f>
        <v/>
      </c>
      <c r="R89" s="30" t="str">
        <f>IF(C89="","",O89/SUM($M89:$O89))</f>
        <v/>
      </c>
      <c r="S89" s="30" t="str">
        <f>IF(C89="","",IF(AND(P89&lt;&gt;MINA($P89:$R89),P89&gt;0.329),P89,0))</f>
        <v/>
      </c>
      <c r="T89" s="30" t="str">
        <f>IF(C89="","",IF(AND(Q89&lt;&gt;MINA($P89:$R89),Q89&gt;0.329),Q89,0))</f>
        <v/>
      </c>
      <c r="U89" s="30" t="str">
        <f>IF(C89="","",IF(OR(R89=MINA($P89:$R89),AND(R89&lt;&gt;MINA($P89:$R89)),R89&gt;0.329),R89,0))</f>
        <v/>
      </c>
      <c r="V89" s="30" t="str">
        <f>IF(C89="","",S89/SUM($S89:$U89))</f>
        <v/>
      </c>
      <c r="W89" s="30" t="str">
        <f>IF(C89="","",T89/SUM($S89:$U89))</f>
        <v/>
      </c>
      <c r="X89" s="30" t="str">
        <f>IF(C89="","",U89/SUM($S89:$U89))</f>
        <v/>
      </c>
      <c r="Z89" s="13" t="str">
        <f>IF(C89="","",IF(V89=0,"",ROUND(V89*$H89,0)))</f>
        <v/>
      </c>
      <c r="AA89" s="13" t="str">
        <f>IF(C89="","",IF(W89=0,"",ROUND(W89*$H89,0)))</f>
        <v/>
      </c>
      <c r="AB89" s="13" t="str">
        <f>IF(C89="","",IF(X89=0,"",ROUND(X89*$H89,0)))</f>
        <v/>
      </c>
    </row>
    <row r="90" spans="2:28">
      <c r="B90" s="13">
        <f t="shared" si="7"/>
        <v>80</v>
      </c>
      <c r="C90" s="12" t="str">
        <f>IF('ICE Cube Content Planning'!I25="","",'ICE Cube Content Planning'!I25)</f>
        <v/>
      </c>
      <c r="E90" s="13" t="s">
        <v>26</v>
      </c>
      <c r="F90" s="13" t="s">
        <v>22</v>
      </c>
      <c r="H90" s="46"/>
      <c r="I90" s="46"/>
      <c r="J90" s="46"/>
      <c r="K90" s="46"/>
      <c r="M90" s="2" t="str">
        <f>IF(C90="","",VLOOKUP(F90,'Master Tables'!$C$3:$F$14,2,FALSE)+VLOOKUP(I90,'Master Tables'!$C$3:$F$14,2,FALSE)+VLOOKUP(J90,'Master Tables'!$C$3:$F$14,2,FALSE)+VLOOKUP(K90,'Master Tables'!$C$3:$F$14,2,FALSE))</f>
        <v/>
      </c>
      <c r="N90" s="2" t="str">
        <f>IF(C90="","",VLOOKUP(F90,'Master Tables'!$C$3:$F$14,3,FALSE)+VLOOKUP(I90,'Master Tables'!$C$3:$F$14,3,FALSE)+VLOOKUP(J90,'Master Tables'!$C$3:$F$14,3,FALSE)+VLOOKUP(K90,'Master Tables'!$C$3:$F$14,3,FALSE))</f>
        <v/>
      </c>
      <c r="O90" s="2" t="str">
        <f>IF(C90="","",VLOOKUP(F90,'Master Tables'!$C$3:$F$14,4,FALSE)+VLOOKUP(I90,'Master Tables'!$C$3:$F$14,4,FALSE)+VLOOKUP(J90,'Master Tables'!$C$3:$F$14,4,FALSE)+VLOOKUP(K90,'Master Tables'!$C$3:$F$14,4,FALSE))</f>
        <v/>
      </c>
      <c r="P90" s="30" t="str">
        <f>IF(C90="","",M90/SUM($M90:$O90))</f>
        <v/>
      </c>
      <c r="Q90" s="30" t="str">
        <f>IF(C90="","",N90/SUM($M90:$O90))</f>
        <v/>
      </c>
      <c r="R90" s="30" t="str">
        <f>IF(C90="","",O90/SUM($M90:$O90))</f>
        <v/>
      </c>
      <c r="S90" s="30" t="str">
        <f>IF(C90="","",IF(AND(P90&lt;&gt;MINA($P90:$R90),P90&gt;0.329),P90,0))</f>
        <v/>
      </c>
      <c r="T90" s="30" t="str">
        <f>IF(C90="","",IF(AND(Q90&lt;&gt;MINA($P90:$R90),Q90&gt;0.329),Q90,0))</f>
        <v/>
      </c>
      <c r="U90" s="30" t="str">
        <f>IF(C90="","",IF(OR(R90=MINA($P90:$R90),AND(R90&lt;&gt;MINA($P90:$R90)),R90&gt;0.329),R90,0))</f>
        <v/>
      </c>
      <c r="V90" s="30" t="str">
        <f>IF(C90="","",S90/SUM($S90:$U90))</f>
        <v/>
      </c>
      <c r="W90" s="30" t="str">
        <f>IF(C90="","",T90/SUM($S90:$U90))</f>
        <v/>
      </c>
      <c r="X90" s="30" t="str">
        <f>IF(C90="","",U90/SUM($S90:$U90))</f>
        <v/>
      </c>
      <c r="Z90" s="13" t="str">
        <f>IF(C90="","",IF(V90=0,"",ROUND(V90*$H90,0)))</f>
        <v/>
      </c>
      <c r="AA90" s="13" t="str">
        <f>IF(C90="","",IF(W90=0,"",ROUND(W90*$H90,0)))</f>
        <v/>
      </c>
      <c r="AB90" s="13" t="str">
        <f>IF(C90="","",IF(X90=0,"",ROUND(X90*$H90,0)))</f>
        <v/>
      </c>
    </row>
    <row r="91" spans="2:28">
      <c r="C91" s="10" t="str">
        <f>IF('ICE Cube Content Planning'!I26="","",'ICE Cube Content Planning'!I26)</f>
        <v/>
      </c>
      <c r="M91" s="2" t="str">
        <f>IF(C91="","",VLOOKUP(F91,'Master Tables'!$C$3:$F$14,2,FALSE)+VLOOKUP(I91,'Master Tables'!$C$3:$F$14,2,FALSE)+VLOOKUP(J91,'Master Tables'!$C$3:$F$14,2,FALSE)+VLOOKUP(K91,'Master Tables'!$C$3:$F$14,2,FALSE))</f>
        <v/>
      </c>
      <c r="N91" s="2" t="str">
        <f>IF(C91="","",VLOOKUP(F91,'Master Tables'!$C$3:$F$14,3,FALSE)+VLOOKUP(I91,'Master Tables'!$C$3:$F$14,3,FALSE)+VLOOKUP(J91,'Master Tables'!$C$3:$F$14,3,FALSE)+VLOOKUP(K91,'Master Tables'!$C$3:$F$14,3,FALSE))</f>
        <v/>
      </c>
      <c r="O91" s="2" t="str">
        <f>IF(C91="","",VLOOKUP(F91,'Master Tables'!$C$3:$F$14,4,FALSE)+VLOOKUP(I91,'Master Tables'!$C$3:$F$14,4,FALSE)+VLOOKUP(J91,'Master Tables'!$C$3:$F$14,4,FALSE)+VLOOKUP(K91,'Master Tables'!$C$3:$F$14,4,FALSE))</f>
        <v/>
      </c>
      <c r="P91" s="30" t="str">
        <f>IF(C91="","",M91/SUM($M91:$O91))</f>
        <v/>
      </c>
      <c r="Q91" s="30" t="str">
        <f>IF(C91="","",N91/SUM($M91:$O91))</f>
        <v/>
      </c>
      <c r="R91" s="30" t="str">
        <f>IF(C91="","",O91/SUM($M91:$O91))</f>
        <v/>
      </c>
      <c r="S91" s="30" t="str">
        <f>IF(C91="","",IF(AND(P91&lt;&gt;MINA($P91:$R91),P91&gt;0.329),P91,0))</f>
        <v/>
      </c>
      <c r="T91" s="30" t="str">
        <f>IF(C91="","",IF(AND(Q91&lt;&gt;MINA($P91:$R91),Q91&gt;0.329),Q91,0))</f>
        <v/>
      </c>
      <c r="U91" s="30" t="str">
        <f>IF(C91="","",IF(OR(R91=MINA($P91:$R91),AND(R91&lt;&gt;MINA($P91:$R91)),R91&gt;0.329),R91,0))</f>
        <v/>
      </c>
      <c r="V91" s="30" t="str">
        <f>IF(C91="","",S91/SUM($S91:$U91))</f>
        <v/>
      </c>
      <c r="W91" s="30" t="str">
        <f>IF(C91="","",T91/SUM($S91:$U91))</f>
        <v/>
      </c>
      <c r="X91" s="30" t="str">
        <f>IF(C91="","",U91/SUM($S91:$U91))</f>
        <v/>
      </c>
      <c r="Z91" s="2" t="str">
        <f>IF(C91="","",IF(V91=0,"",ROUND(V91*$H91,0)))</f>
        <v/>
      </c>
      <c r="AA91" s="2" t="str">
        <f>IF(C91="","",IF(W91=0,"",ROUND(W91*$H91,0)))</f>
        <v/>
      </c>
      <c r="AB91" s="2" t="str">
        <f>IF(C91="","",IF(X91=0,"",ROUND(X91*$H91,0)))</f>
        <v/>
      </c>
    </row>
    <row r="92" spans="2:28">
      <c r="B92" s="13">
        <f>+B90+1</f>
        <v>81</v>
      </c>
      <c r="C92" s="12" t="str">
        <f>IF('ICE Cube Content Planning'!I27="","",'ICE Cube Content Planning'!I27)</f>
        <v>KPIs and KRAs</v>
      </c>
      <c r="E92" s="13" t="s">
        <v>28</v>
      </c>
      <c r="F92" s="13" t="s">
        <v>22</v>
      </c>
      <c r="H92" s="46">
        <v>8</v>
      </c>
      <c r="I92" s="46" t="s">
        <v>68</v>
      </c>
      <c r="J92" s="46" t="s">
        <v>71</v>
      </c>
      <c r="K92" s="46" t="s">
        <v>72</v>
      </c>
      <c r="M92" s="2">
        <f>IF(C92="","",VLOOKUP(F92,'Master Tables'!$C$3:$F$14,2,FALSE)+VLOOKUP(I92,'Master Tables'!$C$3:$F$14,2,FALSE)+VLOOKUP(J92,'Master Tables'!$C$3:$F$14,2,FALSE)+VLOOKUP(K92,'Master Tables'!$C$3:$F$14,2,FALSE))</f>
        <v>10</v>
      </c>
      <c r="N92" s="2">
        <f>IF(C92="","",VLOOKUP(F92,'Master Tables'!$C$3:$F$14,3,FALSE)+VLOOKUP(I92,'Master Tables'!$C$3:$F$14,3,FALSE)+VLOOKUP(J92,'Master Tables'!$C$3:$F$14,3,FALSE)+VLOOKUP(K92,'Master Tables'!$C$3:$F$14,3,FALSE))</f>
        <v>13</v>
      </c>
      <c r="O92" s="2">
        <f>IF(C92="","",VLOOKUP(F92,'Master Tables'!$C$3:$F$14,4,FALSE)+VLOOKUP(I92,'Master Tables'!$C$3:$F$14,4,FALSE)+VLOOKUP(J92,'Master Tables'!$C$3:$F$14,4,FALSE)+VLOOKUP(K92,'Master Tables'!$C$3:$F$14,4,FALSE))</f>
        <v>5</v>
      </c>
      <c r="P92" s="30">
        <f>IF(C92="","",M92/SUM($M92:$O92))</f>
        <v>0.35714285714285715</v>
      </c>
      <c r="Q92" s="30">
        <f>IF(C92="","",N92/SUM($M92:$O92))</f>
        <v>0.4642857142857143</v>
      </c>
      <c r="R92" s="30">
        <f>IF(C92="","",O92/SUM($M92:$O92))</f>
        <v>0.17857142857142858</v>
      </c>
      <c r="S92" s="30">
        <f>IF(C92="","",IF(AND(P92&lt;&gt;MINA($P92:$R92),P92&gt;0.329),P92,0))</f>
        <v>0.35714285714285715</v>
      </c>
      <c r="T92" s="30">
        <f>IF(C92="","",IF(AND(Q92&lt;&gt;MINA($P92:$R92),Q92&gt;0.329),Q92,0))</f>
        <v>0.4642857142857143</v>
      </c>
      <c r="U92" s="30">
        <f>IF(C92="","",IF(OR(R92=MINA($P92:$R92),AND(R92&lt;&gt;MINA($P92:$R92)),R92&gt;0.329),R92,0))</f>
        <v>0.17857142857142858</v>
      </c>
      <c r="V92" s="30">
        <f>IF(C92="","",S92/SUM($S92:$U92))</f>
        <v>0.35714285714285715</v>
      </c>
      <c r="W92" s="30">
        <f>IF(C92="","",T92/SUM($S92:$U92))</f>
        <v>0.4642857142857143</v>
      </c>
      <c r="X92" s="30">
        <f>IF(C92="","",U92/SUM($S92:$U92))</f>
        <v>0.17857142857142858</v>
      </c>
      <c r="Z92" s="13">
        <f>IF(C92="","",IF(V92=0,"",ROUND(V92*$H92,0)))</f>
        <v>3</v>
      </c>
      <c r="AA92" s="13">
        <f>IF(C92="","",IF(W92=0,"",ROUND(W92*$H92,0)))</f>
        <v>4</v>
      </c>
      <c r="AB92" s="13">
        <f>IF(C92="","",IF(X92=0,"",ROUND(X92*$H92,0)))</f>
        <v>1</v>
      </c>
    </row>
    <row r="93" spans="2:28">
      <c r="B93" s="13">
        <f>+B92+1</f>
        <v>82</v>
      </c>
      <c r="C93" s="12" t="str">
        <f>IF('ICE Cube Content Planning'!I28="","",'ICE Cube Content Planning'!I28)</f>
        <v/>
      </c>
      <c r="E93" s="13" t="s">
        <v>28</v>
      </c>
      <c r="F93" s="13" t="s">
        <v>22</v>
      </c>
      <c r="H93" s="46"/>
      <c r="I93" s="46"/>
      <c r="J93" s="46"/>
      <c r="K93" s="46"/>
      <c r="M93" s="2" t="str">
        <f>IF(C93="","",VLOOKUP(F93,'Master Tables'!$C$3:$F$14,2,FALSE)+VLOOKUP(I93,'Master Tables'!$C$3:$F$14,2,FALSE)+VLOOKUP(J93,'Master Tables'!$C$3:$F$14,2,FALSE)+VLOOKUP(K93,'Master Tables'!$C$3:$F$14,2,FALSE))</f>
        <v/>
      </c>
      <c r="N93" s="2" t="str">
        <f>IF(C93="","",VLOOKUP(F93,'Master Tables'!$C$3:$F$14,3,FALSE)+VLOOKUP(I93,'Master Tables'!$C$3:$F$14,3,FALSE)+VLOOKUP(J93,'Master Tables'!$C$3:$F$14,3,FALSE)+VLOOKUP(K93,'Master Tables'!$C$3:$F$14,3,FALSE))</f>
        <v/>
      </c>
      <c r="O93" s="2" t="str">
        <f>IF(C93="","",VLOOKUP(F93,'Master Tables'!$C$3:$F$14,4,FALSE)+VLOOKUP(I93,'Master Tables'!$C$3:$F$14,4,FALSE)+VLOOKUP(J93,'Master Tables'!$C$3:$F$14,4,FALSE)+VLOOKUP(K93,'Master Tables'!$C$3:$F$14,4,FALSE))</f>
        <v/>
      </c>
      <c r="P93" s="30" t="str">
        <f>IF(C93="","",M93/SUM($M93:$O93))</f>
        <v/>
      </c>
      <c r="Q93" s="30" t="str">
        <f>IF(C93="","",N93/SUM($M93:$O93))</f>
        <v/>
      </c>
      <c r="R93" s="30" t="str">
        <f>IF(C93="","",O93/SUM($M93:$O93))</f>
        <v/>
      </c>
      <c r="S93" s="30" t="str">
        <f>IF(C93="","",IF(AND(P93&lt;&gt;MINA($P93:$R93),P93&gt;0.329),P93,0))</f>
        <v/>
      </c>
      <c r="T93" s="30" t="str">
        <f>IF(C93="","",IF(AND(Q93&lt;&gt;MINA($P93:$R93),Q93&gt;0.329),Q93,0))</f>
        <v/>
      </c>
      <c r="U93" s="30" t="str">
        <f>IF(C93="","",IF(OR(R93=MINA($P93:$R93),AND(R93&lt;&gt;MINA($P93:$R93)),R93&gt;0.329),R93,0))</f>
        <v/>
      </c>
      <c r="V93" s="30" t="str">
        <f>IF(C93="","",S93/SUM($S93:$U93))</f>
        <v/>
      </c>
      <c r="W93" s="30" t="str">
        <f>IF(C93="","",T93/SUM($S93:$U93))</f>
        <v/>
      </c>
      <c r="X93" s="30" t="str">
        <f>IF(C93="","",U93/SUM($S93:$U93))</f>
        <v/>
      </c>
      <c r="Z93" s="13" t="str">
        <f>IF(C93="","",IF(V93=0,"",ROUND(V93*$H93,0)))</f>
        <v/>
      </c>
      <c r="AA93" s="13" t="str">
        <f>IF(C93="","",IF(W93=0,"",ROUND(W93*$H93,0)))</f>
        <v/>
      </c>
      <c r="AB93" s="13" t="str">
        <f>IF(C93="","",IF(X93=0,"",ROUND(X93*$H93,0)))</f>
        <v/>
      </c>
    </row>
    <row r="94" spans="2:28">
      <c r="B94" s="13">
        <f t="shared" ref="B94:B101" si="8">+B93+1</f>
        <v>83</v>
      </c>
      <c r="C94" s="12" t="str">
        <f>IF('ICE Cube Content Planning'!I29="","",'ICE Cube Content Planning'!I29)</f>
        <v/>
      </c>
      <c r="E94" s="13" t="s">
        <v>28</v>
      </c>
      <c r="F94" s="13" t="s">
        <v>22</v>
      </c>
      <c r="H94" s="46"/>
      <c r="I94" s="46"/>
      <c r="J94" s="46"/>
      <c r="K94" s="46"/>
      <c r="M94" s="2" t="str">
        <f>IF(C94="","",VLOOKUP(F94,'Master Tables'!$C$3:$F$14,2,FALSE)+VLOOKUP(I94,'Master Tables'!$C$3:$F$14,2,FALSE)+VLOOKUP(J94,'Master Tables'!$C$3:$F$14,2,FALSE)+VLOOKUP(K94,'Master Tables'!$C$3:$F$14,2,FALSE))</f>
        <v/>
      </c>
      <c r="N94" s="2" t="str">
        <f>IF(C94="","",VLOOKUP(F94,'Master Tables'!$C$3:$F$14,3,FALSE)+VLOOKUP(I94,'Master Tables'!$C$3:$F$14,3,FALSE)+VLOOKUP(J94,'Master Tables'!$C$3:$F$14,3,FALSE)+VLOOKUP(K94,'Master Tables'!$C$3:$F$14,3,FALSE))</f>
        <v/>
      </c>
      <c r="O94" s="2" t="str">
        <f>IF(C94="","",VLOOKUP(F94,'Master Tables'!$C$3:$F$14,4,FALSE)+VLOOKUP(I94,'Master Tables'!$C$3:$F$14,4,FALSE)+VLOOKUP(J94,'Master Tables'!$C$3:$F$14,4,FALSE)+VLOOKUP(K94,'Master Tables'!$C$3:$F$14,4,FALSE))</f>
        <v/>
      </c>
      <c r="P94" s="30" t="str">
        <f>IF(C94="","",M94/SUM($M94:$O94))</f>
        <v/>
      </c>
      <c r="Q94" s="30" t="str">
        <f>IF(C94="","",N94/SUM($M94:$O94))</f>
        <v/>
      </c>
      <c r="R94" s="30" t="str">
        <f>IF(C94="","",O94/SUM($M94:$O94))</f>
        <v/>
      </c>
      <c r="S94" s="30" t="str">
        <f>IF(C94="","",IF(AND(P94&lt;&gt;MINA($P94:$R94),P94&gt;0.329),P94,0))</f>
        <v/>
      </c>
      <c r="T94" s="30" t="str">
        <f>IF(C94="","",IF(AND(Q94&lt;&gt;MINA($P94:$R94),Q94&gt;0.329),Q94,0))</f>
        <v/>
      </c>
      <c r="U94" s="30" t="str">
        <f>IF(C94="","",IF(OR(R94=MINA($P94:$R94),AND(R94&lt;&gt;MINA($P94:$R94)),R94&gt;0.329),R94,0))</f>
        <v/>
      </c>
      <c r="V94" s="30" t="str">
        <f>IF(C94="","",S94/SUM($S94:$U94))</f>
        <v/>
      </c>
      <c r="W94" s="30" t="str">
        <f>IF(C94="","",T94/SUM($S94:$U94))</f>
        <v/>
      </c>
      <c r="X94" s="30" t="str">
        <f>IF(C94="","",U94/SUM($S94:$U94))</f>
        <v/>
      </c>
      <c r="Z94" s="13" t="str">
        <f>IF(C94="","",IF(V94=0,"",ROUND(V94*$H94,0)))</f>
        <v/>
      </c>
      <c r="AA94" s="13" t="str">
        <f>IF(C94="","",IF(W94=0,"",ROUND(W94*$H94,0)))</f>
        <v/>
      </c>
      <c r="AB94" s="13" t="str">
        <f>IF(C94="","",IF(X94=0,"",ROUND(X94*$H94,0)))</f>
        <v/>
      </c>
    </row>
    <row r="95" spans="2:28">
      <c r="B95" s="13">
        <f t="shared" si="8"/>
        <v>84</v>
      </c>
      <c r="C95" s="12" t="str">
        <f>IF('ICE Cube Content Planning'!I30="","",'ICE Cube Content Planning'!I30)</f>
        <v/>
      </c>
      <c r="E95" s="13" t="s">
        <v>28</v>
      </c>
      <c r="F95" s="13" t="s">
        <v>22</v>
      </c>
      <c r="H95" s="46"/>
      <c r="I95" s="46"/>
      <c r="J95" s="46"/>
      <c r="K95" s="46"/>
      <c r="M95" s="2" t="str">
        <f>IF(C95="","",VLOOKUP(F95,'Master Tables'!$C$3:$F$14,2,FALSE)+VLOOKUP(I95,'Master Tables'!$C$3:$F$14,2,FALSE)+VLOOKUP(J95,'Master Tables'!$C$3:$F$14,2,FALSE)+VLOOKUP(K95,'Master Tables'!$C$3:$F$14,2,FALSE))</f>
        <v/>
      </c>
      <c r="N95" s="2" t="str">
        <f>IF(C95="","",VLOOKUP(F95,'Master Tables'!$C$3:$F$14,3,FALSE)+VLOOKUP(I95,'Master Tables'!$C$3:$F$14,3,FALSE)+VLOOKUP(J95,'Master Tables'!$C$3:$F$14,3,FALSE)+VLOOKUP(K95,'Master Tables'!$C$3:$F$14,3,FALSE))</f>
        <v/>
      </c>
      <c r="O95" s="2" t="str">
        <f>IF(C95="","",VLOOKUP(F95,'Master Tables'!$C$3:$F$14,4,FALSE)+VLOOKUP(I95,'Master Tables'!$C$3:$F$14,4,FALSE)+VLOOKUP(J95,'Master Tables'!$C$3:$F$14,4,FALSE)+VLOOKUP(K95,'Master Tables'!$C$3:$F$14,4,FALSE))</f>
        <v/>
      </c>
      <c r="P95" s="30" t="str">
        <f>IF(C95="","",M95/SUM($M95:$O95))</f>
        <v/>
      </c>
      <c r="Q95" s="30" t="str">
        <f>IF(C95="","",N95/SUM($M95:$O95))</f>
        <v/>
      </c>
      <c r="R95" s="30" t="str">
        <f>IF(C95="","",O95/SUM($M95:$O95))</f>
        <v/>
      </c>
      <c r="S95" s="30" t="str">
        <f>IF(C95="","",IF(AND(P95&lt;&gt;MINA($P95:$R95),P95&gt;0.329),P95,0))</f>
        <v/>
      </c>
      <c r="T95" s="30" t="str">
        <f>IF(C95="","",IF(AND(Q95&lt;&gt;MINA($P95:$R95),Q95&gt;0.329),Q95,0))</f>
        <v/>
      </c>
      <c r="U95" s="30" t="str">
        <f>IF(C95="","",IF(OR(R95=MINA($P95:$R95),AND(R95&lt;&gt;MINA($P95:$R95)),R95&gt;0.329),R95,0))</f>
        <v/>
      </c>
      <c r="V95" s="30" t="str">
        <f>IF(C95="","",S95/SUM($S95:$U95))</f>
        <v/>
      </c>
      <c r="W95" s="30" t="str">
        <f>IF(C95="","",T95/SUM($S95:$U95))</f>
        <v/>
      </c>
      <c r="X95" s="30" t="str">
        <f>IF(C95="","",U95/SUM($S95:$U95))</f>
        <v/>
      </c>
      <c r="Z95" s="13" t="str">
        <f>IF(C95="","",IF(V95=0,"",ROUND(V95*$H95,0)))</f>
        <v/>
      </c>
      <c r="AA95" s="13" t="str">
        <f>IF(C95="","",IF(W95=0,"",ROUND(W95*$H95,0)))</f>
        <v/>
      </c>
      <c r="AB95" s="13" t="str">
        <f>IF(C95="","",IF(X95=0,"",ROUND(X95*$H95,0)))</f>
        <v/>
      </c>
    </row>
    <row r="96" spans="2:28">
      <c r="B96" s="13">
        <f t="shared" si="8"/>
        <v>85</v>
      </c>
      <c r="C96" s="12" t="str">
        <f>IF('ICE Cube Content Planning'!I31="","",'ICE Cube Content Planning'!I31)</f>
        <v/>
      </c>
      <c r="E96" s="13" t="s">
        <v>28</v>
      </c>
      <c r="F96" s="13" t="s">
        <v>22</v>
      </c>
      <c r="H96" s="46"/>
      <c r="I96" s="46"/>
      <c r="J96" s="46"/>
      <c r="K96" s="46"/>
      <c r="M96" s="2" t="str">
        <f>IF(C96="","",VLOOKUP(F96,'Master Tables'!$C$3:$F$14,2,FALSE)+VLOOKUP(I96,'Master Tables'!$C$3:$F$14,2,FALSE)+VLOOKUP(J96,'Master Tables'!$C$3:$F$14,2,FALSE)+VLOOKUP(K96,'Master Tables'!$C$3:$F$14,2,FALSE))</f>
        <v/>
      </c>
      <c r="N96" s="2" t="str">
        <f>IF(C96="","",VLOOKUP(F96,'Master Tables'!$C$3:$F$14,3,FALSE)+VLOOKUP(I96,'Master Tables'!$C$3:$F$14,3,FALSE)+VLOOKUP(J96,'Master Tables'!$C$3:$F$14,3,FALSE)+VLOOKUP(K96,'Master Tables'!$C$3:$F$14,3,FALSE))</f>
        <v/>
      </c>
      <c r="O96" s="2" t="str">
        <f>IF(C96="","",VLOOKUP(F96,'Master Tables'!$C$3:$F$14,4,FALSE)+VLOOKUP(I96,'Master Tables'!$C$3:$F$14,4,FALSE)+VLOOKUP(J96,'Master Tables'!$C$3:$F$14,4,FALSE)+VLOOKUP(K96,'Master Tables'!$C$3:$F$14,4,FALSE))</f>
        <v/>
      </c>
      <c r="P96" s="30" t="str">
        <f>IF(C96="","",M96/SUM($M96:$O96))</f>
        <v/>
      </c>
      <c r="Q96" s="30" t="str">
        <f>IF(C96="","",N96/SUM($M96:$O96))</f>
        <v/>
      </c>
      <c r="R96" s="30" t="str">
        <f>IF(C96="","",O96/SUM($M96:$O96))</f>
        <v/>
      </c>
      <c r="S96" s="30" t="str">
        <f>IF(C96="","",IF(AND(P96&lt;&gt;MINA($P96:$R96),P96&gt;0.329),P96,0))</f>
        <v/>
      </c>
      <c r="T96" s="30" t="str">
        <f>IF(C96="","",IF(AND(Q96&lt;&gt;MINA($P96:$R96),Q96&gt;0.329),Q96,0))</f>
        <v/>
      </c>
      <c r="U96" s="30" t="str">
        <f>IF(C96="","",IF(OR(R96=MINA($P96:$R96),AND(R96&lt;&gt;MINA($P96:$R96)),R96&gt;0.329),R96,0))</f>
        <v/>
      </c>
      <c r="V96" s="30" t="str">
        <f>IF(C96="","",S96/SUM($S96:$U96))</f>
        <v/>
      </c>
      <c r="W96" s="30" t="str">
        <f>IF(C96="","",T96/SUM($S96:$U96))</f>
        <v/>
      </c>
      <c r="X96" s="30" t="str">
        <f>IF(C96="","",U96/SUM($S96:$U96))</f>
        <v/>
      </c>
      <c r="Z96" s="13" t="str">
        <f>IF(C96="","",IF(V96=0,"",ROUND(V96*$H96,0)))</f>
        <v/>
      </c>
      <c r="AA96" s="13" t="str">
        <f>IF(C96="","",IF(W96=0,"",ROUND(W96*$H96,0)))</f>
        <v/>
      </c>
      <c r="AB96" s="13" t="str">
        <f>IF(C96="","",IF(X96=0,"",ROUND(X96*$H96,0)))</f>
        <v/>
      </c>
    </row>
    <row r="97" spans="2:28">
      <c r="B97" s="13">
        <f t="shared" si="8"/>
        <v>86</v>
      </c>
      <c r="C97" s="12" t="str">
        <f>IF('ICE Cube Content Planning'!I32="","",'ICE Cube Content Planning'!I32)</f>
        <v/>
      </c>
      <c r="E97" s="13" t="s">
        <v>28</v>
      </c>
      <c r="F97" s="13" t="s">
        <v>22</v>
      </c>
      <c r="H97" s="46"/>
      <c r="I97" s="46"/>
      <c r="J97" s="46"/>
      <c r="K97" s="46"/>
      <c r="M97" s="2" t="str">
        <f>IF(C97="","",VLOOKUP(F97,'Master Tables'!$C$3:$F$14,2,FALSE)+VLOOKUP(I97,'Master Tables'!$C$3:$F$14,2,FALSE)+VLOOKUP(J97,'Master Tables'!$C$3:$F$14,2,FALSE)+VLOOKUP(K97,'Master Tables'!$C$3:$F$14,2,FALSE))</f>
        <v/>
      </c>
      <c r="N97" s="2" t="str">
        <f>IF(C97="","",VLOOKUP(F97,'Master Tables'!$C$3:$F$14,3,FALSE)+VLOOKUP(I97,'Master Tables'!$C$3:$F$14,3,FALSE)+VLOOKUP(J97,'Master Tables'!$C$3:$F$14,3,FALSE)+VLOOKUP(K97,'Master Tables'!$C$3:$F$14,3,FALSE))</f>
        <v/>
      </c>
      <c r="O97" s="2" t="str">
        <f>IF(C97="","",VLOOKUP(F97,'Master Tables'!$C$3:$F$14,4,FALSE)+VLOOKUP(I97,'Master Tables'!$C$3:$F$14,4,FALSE)+VLOOKUP(J97,'Master Tables'!$C$3:$F$14,4,FALSE)+VLOOKUP(K97,'Master Tables'!$C$3:$F$14,4,FALSE))</f>
        <v/>
      </c>
      <c r="P97" s="30" t="str">
        <f>IF(C97="","",M97/SUM($M97:$O97))</f>
        <v/>
      </c>
      <c r="Q97" s="30" t="str">
        <f>IF(C97="","",N97/SUM($M97:$O97))</f>
        <v/>
      </c>
      <c r="R97" s="30" t="str">
        <f>IF(C97="","",O97/SUM($M97:$O97))</f>
        <v/>
      </c>
      <c r="S97" s="30" t="str">
        <f>IF(C97="","",IF(AND(P97&lt;&gt;MINA($P97:$R97),P97&gt;0.329),P97,0))</f>
        <v/>
      </c>
      <c r="T97" s="30" t="str">
        <f>IF(C97="","",IF(AND(Q97&lt;&gt;MINA($P97:$R97),Q97&gt;0.329),Q97,0))</f>
        <v/>
      </c>
      <c r="U97" s="30" t="str">
        <f>IF(C97="","",IF(OR(R97=MINA($P97:$R97),AND(R97&lt;&gt;MINA($P97:$R97)),R97&gt;0.329),R97,0))</f>
        <v/>
      </c>
      <c r="V97" s="30" t="str">
        <f>IF(C97="","",S97/SUM($S97:$U97))</f>
        <v/>
      </c>
      <c r="W97" s="30" t="str">
        <f>IF(C97="","",T97/SUM($S97:$U97))</f>
        <v/>
      </c>
      <c r="X97" s="30" t="str">
        <f>IF(C97="","",U97/SUM($S97:$U97))</f>
        <v/>
      </c>
      <c r="Z97" s="13" t="str">
        <f>IF(C97="","",IF(V97=0,"",ROUND(V97*$H97,0)))</f>
        <v/>
      </c>
      <c r="AA97" s="13" t="str">
        <f>IF(C97="","",IF(W97=0,"",ROUND(W97*$H97,0)))</f>
        <v/>
      </c>
      <c r="AB97" s="13" t="str">
        <f>IF(C97="","",IF(X97=0,"",ROUND(X97*$H97,0)))</f>
        <v/>
      </c>
    </row>
    <row r="98" spans="2:28">
      <c r="B98" s="13">
        <f t="shared" si="8"/>
        <v>87</v>
      </c>
      <c r="C98" s="12" t="str">
        <f>IF('ICE Cube Content Planning'!I33="","",'ICE Cube Content Planning'!I33)</f>
        <v/>
      </c>
      <c r="E98" s="13" t="s">
        <v>28</v>
      </c>
      <c r="F98" s="13" t="s">
        <v>22</v>
      </c>
      <c r="H98" s="46"/>
      <c r="I98" s="46"/>
      <c r="J98" s="46"/>
      <c r="K98" s="46"/>
      <c r="M98" s="2" t="str">
        <f>IF(C98="","",VLOOKUP(F98,'Master Tables'!$C$3:$F$14,2,FALSE)+VLOOKUP(I98,'Master Tables'!$C$3:$F$14,2,FALSE)+VLOOKUP(J98,'Master Tables'!$C$3:$F$14,2,FALSE)+VLOOKUP(K98,'Master Tables'!$C$3:$F$14,2,FALSE))</f>
        <v/>
      </c>
      <c r="N98" s="2" t="str">
        <f>IF(C98="","",VLOOKUP(F98,'Master Tables'!$C$3:$F$14,3,FALSE)+VLOOKUP(I98,'Master Tables'!$C$3:$F$14,3,FALSE)+VLOOKUP(J98,'Master Tables'!$C$3:$F$14,3,FALSE)+VLOOKUP(K98,'Master Tables'!$C$3:$F$14,3,FALSE))</f>
        <v/>
      </c>
      <c r="O98" s="2" t="str">
        <f>IF(C98="","",VLOOKUP(F98,'Master Tables'!$C$3:$F$14,4,FALSE)+VLOOKUP(I98,'Master Tables'!$C$3:$F$14,4,FALSE)+VLOOKUP(J98,'Master Tables'!$C$3:$F$14,4,FALSE)+VLOOKUP(K98,'Master Tables'!$C$3:$F$14,4,FALSE))</f>
        <v/>
      </c>
      <c r="P98" s="30" t="str">
        <f>IF(C98="","",M98/SUM($M98:$O98))</f>
        <v/>
      </c>
      <c r="Q98" s="30" t="str">
        <f>IF(C98="","",N98/SUM($M98:$O98))</f>
        <v/>
      </c>
      <c r="R98" s="30" t="str">
        <f>IF(C98="","",O98/SUM($M98:$O98))</f>
        <v/>
      </c>
      <c r="S98" s="30" t="str">
        <f>IF(C98="","",IF(AND(P98&lt;&gt;MINA($P98:$R98),P98&gt;0.329),P98,0))</f>
        <v/>
      </c>
      <c r="T98" s="30" t="str">
        <f>IF(C98="","",IF(AND(Q98&lt;&gt;MINA($P98:$R98),Q98&gt;0.329),Q98,0))</f>
        <v/>
      </c>
      <c r="U98" s="30" t="str">
        <f>IF(C98="","",IF(OR(R98=MINA($P98:$R98),AND(R98&lt;&gt;MINA($P98:$R98)),R98&gt;0.329),R98,0))</f>
        <v/>
      </c>
      <c r="V98" s="30" t="str">
        <f>IF(C98="","",S98/SUM($S98:$U98))</f>
        <v/>
      </c>
      <c r="W98" s="30" t="str">
        <f>IF(C98="","",T98/SUM($S98:$U98))</f>
        <v/>
      </c>
      <c r="X98" s="30" t="str">
        <f>IF(C98="","",U98/SUM($S98:$U98))</f>
        <v/>
      </c>
      <c r="Z98" s="13" t="str">
        <f>IF(C98="","",IF(V98=0,"",ROUND(V98*$H98,0)))</f>
        <v/>
      </c>
      <c r="AA98" s="13" t="str">
        <f>IF(C98="","",IF(W98=0,"",ROUND(W98*$H98,0)))</f>
        <v/>
      </c>
      <c r="AB98" s="13" t="str">
        <f>IF(C98="","",IF(X98=0,"",ROUND(X98*$H98,0)))</f>
        <v/>
      </c>
    </row>
    <row r="99" spans="2:28">
      <c r="B99" s="13">
        <f t="shared" si="8"/>
        <v>88</v>
      </c>
      <c r="C99" s="12" t="str">
        <f>IF('ICE Cube Content Planning'!I34="","",'ICE Cube Content Planning'!I34)</f>
        <v/>
      </c>
      <c r="E99" s="13" t="s">
        <v>28</v>
      </c>
      <c r="F99" s="13" t="s">
        <v>22</v>
      </c>
      <c r="H99" s="46"/>
      <c r="I99" s="46"/>
      <c r="J99" s="46"/>
      <c r="K99" s="46"/>
      <c r="M99" s="2" t="str">
        <f>IF(C99="","",VLOOKUP(F99,'Master Tables'!$C$3:$F$14,2,FALSE)+VLOOKUP(I99,'Master Tables'!$C$3:$F$14,2,FALSE)+VLOOKUP(J99,'Master Tables'!$C$3:$F$14,2,FALSE)+VLOOKUP(K99,'Master Tables'!$C$3:$F$14,2,FALSE))</f>
        <v/>
      </c>
      <c r="N99" s="2" t="str">
        <f>IF(C99="","",VLOOKUP(F99,'Master Tables'!$C$3:$F$14,3,FALSE)+VLOOKUP(I99,'Master Tables'!$C$3:$F$14,3,FALSE)+VLOOKUP(J99,'Master Tables'!$C$3:$F$14,3,FALSE)+VLOOKUP(K99,'Master Tables'!$C$3:$F$14,3,FALSE))</f>
        <v/>
      </c>
      <c r="O99" s="2" t="str">
        <f>IF(C99="","",VLOOKUP(F99,'Master Tables'!$C$3:$F$14,4,FALSE)+VLOOKUP(I99,'Master Tables'!$C$3:$F$14,4,FALSE)+VLOOKUP(J99,'Master Tables'!$C$3:$F$14,4,FALSE)+VLOOKUP(K99,'Master Tables'!$C$3:$F$14,4,FALSE))</f>
        <v/>
      </c>
      <c r="P99" s="30" t="str">
        <f>IF(C99="","",M99/SUM($M99:$O99))</f>
        <v/>
      </c>
      <c r="Q99" s="30" t="str">
        <f>IF(C99="","",N99/SUM($M99:$O99))</f>
        <v/>
      </c>
      <c r="R99" s="30" t="str">
        <f>IF(C99="","",O99/SUM($M99:$O99))</f>
        <v/>
      </c>
      <c r="S99" s="30" t="str">
        <f>IF(C99="","",IF(AND(P99&lt;&gt;MINA($P99:$R99),P99&gt;0.329),P99,0))</f>
        <v/>
      </c>
      <c r="T99" s="30" t="str">
        <f>IF(C99="","",IF(AND(Q99&lt;&gt;MINA($P99:$R99),Q99&gt;0.329),Q99,0))</f>
        <v/>
      </c>
      <c r="U99" s="30" t="str">
        <f>IF(C99="","",IF(OR(R99=MINA($P99:$R99),AND(R99&lt;&gt;MINA($P99:$R99)),R99&gt;0.329),R99,0))</f>
        <v/>
      </c>
      <c r="V99" s="30" t="str">
        <f>IF(C99="","",S99/SUM($S99:$U99))</f>
        <v/>
      </c>
      <c r="W99" s="30" t="str">
        <f>IF(C99="","",T99/SUM($S99:$U99))</f>
        <v/>
      </c>
      <c r="X99" s="30" t="str">
        <f>IF(C99="","",U99/SUM($S99:$U99))</f>
        <v/>
      </c>
      <c r="Z99" s="13" t="str">
        <f>IF(C99="","",IF(V99=0,"",ROUND(V99*$H99,0)))</f>
        <v/>
      </c>
      <c r="AA99" s="13" t="str">
        <f>IF(C99="","",IF(W99=0,"",ROUND(W99*$H99,0)))</f>
        <v/>
      </c>
      <c r="AB99" s="13" t="str">
        <f>IF(C99="","",IF(X99=0,"",ROUND(X99*$H99,0)))</f>
        <v/>
      </c>
    </row>
    <row r="100" spans="2:28">
      <c r="B100" s="13">
        <f t="shared" si="8"/>
        <v>89</v>
      </c>
      <c r="C100" s="12" t="str">
        <f>IF('ICE Cube Content Planning'!I35="","",'ICE Cube Content Planning'!I35)</f>
        <v/>
      </c>
      <c r="E100" s="13" t="s">
        <v>28</v>
      </c>
      <c r="F100" s="13" t="s">
        <v>22</v>
      </c>
      <c r="H100" s="46"/>
      <c r="I100" s="46"/>
      <c r="J100" s="46"/>
      <c r="K100" s="46"/>
      <c r="M100" s="2" t="str">
        <f>IF(C100="","",VLOOKUP(F100,'Master Tables'!$C$3:$F$14,2,FALSE)+VLOOKUP(I100,'Master Tables'!$C$3:$F$14,2,FALSE)+VLOOKUP(J100,'Master Tables'!$C$3:$F$14,2,FALSE)+VLOOKUP(K100,'Master Tables'!$C$3:$F$14,2,FALSE))</f>
        <v/>
      </c>
      <c r="N100" s="2" t="str">
        <f>IF(C100="","",VLOOKUP(F100,'Master Tables'!$C$3:$F$14,3,FALSE)+VLOOKUP(I100,'Master Tables'!$C$3:$F$14,3,FALSE)+VLOOKUP(J100,'Master Tables'!$C$3:$F$14,3,FALSE)+VLOOKUP(K100,'Master Tables'!$C$3:$F$14,3,FALSE))</f>
        <v/>
      </c>
      <c r="O100" s="2" t="str">
        <f>IF(C100="","",VLOOKUP(F100,'Master Tables'!$C$3:$F$14,4,FALSE)+VLOOKUP(I100,'Master Tables'!$C$3:$F$14,4,FALSE)+VLOOKUP(J100,'Master Tables'!$C$3:$F$14,4,FALSE)+VLOOKUP(K100,'Master Tables'!$C$3:$F$14,4,FALSE))</f>
        <v/>
      </c>
      <c r="P100" s="30" t="str">
        <f>IF(C100="","",M100/SUM($M100:$O100))</f>
        <v/>
      </c>
      <c r="Q100" s="30" t="str">
        <f>IF(C100="","",N100/SUM($M100:$O100))</f>
        <v/>
      </c>
      <c r="R100" s="30" t="str">
        <f>IF(C100="","",O100/SUM($M100:$O100))</f>
        <v/>
      </c>
      <c r="S100" s="30" t="str">
        <f>IF(C100="","",IF(AND(P100&lt;&gt;MINA($P100:$R100),P100&gt;0.329),P100,0))</f>
        <v/>
      </c>
      <c r="T100" s="30" t="str">
        <f>IF(C100="","",IF(AND(Q100&lt;&gt;MINA($P100:$R100),Q100&gt;0.329),Q100,0))</f>
        <v/>
      </c>
      <c r="U100" s="30" t="str">
        <f>IF(C100="","",IF(OR(R100=MINA($P100:$R100),AND(R100&lt;&gt;MINA($P100:$R100)),R100&gt;0.329),R100,0))</f>
        <v/>
      </c>
      <c r="V100" s="30" t="str">
        <f>IF(C100="","",S100/SUM($S100:$U100))</f>
        <v/>
      </c>
      <c r="W100" s="30" t="str">
        <f>IF(C100="","",T100/SUM($S100:$U100))</f>
        <v/>
      </c>
      <c r="X100" s="30" t="str">
        <f>IF(C100="","",U100/SUM($S100:$U100))</f>
        <v/>
      </c>
      <c r="Z100" s="13" t="str">
        <f>IF(C100="","",IF(V100=0,"",ROUND(V100*$H100,0)))</f>
        <v/>
      </c>
      <c r="AA100" s="13" t="str">
        <f>IF(C100="","",IF(W100=0,"",ROUND(W100*$H100,0)))</f>
        <v/>
      </c>
      <c r="AB100" s="13" t="str">
        <f>IF(C100="","",IF(X100=0,"",ROUND(X100*$H100,0)))</f>
        <v/>
      </c>
    </row>
    <row r="101" spans="2:28">
      <c r="B101" s="13">
        <f t="shared" si="8"/>
        <v>90</v>
      </c>
      <c r="C101" s="12" t="str">
        <f>IF('ICE Cube Content Planning'!I36="","",'ICE Cube Content Planning'!I36)</f>
        <v/>
      </c>
      <c r="E101" s="13" t="s">
        <v>28</v>
      </c>
      <c r="F101" s="13" t="s">
        <v>22</v>
      </c>
      <c r="H101" s="46"/>
      <c r="I101" s="46"/>
      <c r="J101" s="46"/>
      <c r="K101" s="46"/>
      <c r="M101" s="2" t="str">
        <f>IF(C101="","",VLOOKUP(F101,'Master Tables'!$C$3:$F$14,2,FALSE)+VLOOKUP(I101,'Master Tables'!$C$3:$F$14,2,FALSE)+VLOOKUP(J101,'Master Tables'!$C$3:$F$14,2,FALSE)+VLOOKUP(K101,'Master Tables'!$C$3:$F$14,2,FALSE))</f>
        <v/>
      </c>
      <c r="N101" s="2" t="str">
        <f>IF(C101="","",VLOOKUP(F101,'Master Tables'!$C$3:$F$14,3,FALSE)+VLOOKUP(I101,'Master Tables'!$C$3:$F$14,3,FALSE)+VLOOKUP(J101,'Master Tables'!$C$3:$F$14,3,FALSE)+VLOOKUP(K101,'Master Tables'!$C$3:$F$14,3,FALSE))</f>
        <v/>
      </c>
      <c r="O101" s="2" t="str">
        <f>IF(C101="","",VLOOKUP(F101,'Master Tables'!$C$3:$F$14,4,FALSE)+VLOOKUP(I101,'Master Tables'!$C$3:$F$14,4,FALSE)+VLOOKUP(J101,'Master Tables'!$C$3:$F$14,4,FALSE)+VLOOKUP(K101,'Master Tables'!$C$3:$F$14,4,FALSE))</f>
        <v/>
      </c>
      <c r="P101" s="30" t="str">
        <f>IF(C101="","",M101/SUM($M101:$O101))</f>
        <v/>
      </c>
      <c r="Q101" s="30" t="str">
        <f>IF(C101="","",N101/SUM($M101:$O101))</f>
        <v/>
      </c>
      <c r="R101" s="30" t="str">
        <f>IF(C101="","",O101/SUM($M101:$O101))</f>
        <v/>
      </c>
      <c r="S101" s="30" t="str">
        <f>IF(C101="","",IF(AND(P101&lt;&gt;MINA($P101:$R101),P101&gt;0.329),P101,0))</f>
        <v/>
      </c>
      <c r="T101" s="30" t="str">
        <f>IF(C101="","",IF(AND(Q101&lt;&gt;MINA($P101:$R101),Q101&gt;0.329),Q101,0))</f>
        <v/>
      </c>
      <c r="U101" s="30" t="str">
        <f>IF(C101="","",IF(OR(R101=MINA($P101:$R101),AND(R101&lt;&gt;MINA($P101:$R101)),R101&gt;0.329),R101,0))</f>
        <v/>
      </c>
      <c r="V101" s="30" t="str">
        <f>IF(C101="","",S101/SUM($S101:$U101))</f>
        <v/>
      </c>
      <c r="W101" s="30" t="str">
        <f>IF(C101="","",T101/SUM($S101:$U101))</f>
        <v/>
      </c>
      <c r="X101" s="30" t="str">
        <f>IF(C101="","",U101/SUM($S101:$U101))</f>
        <v/>
      </c>
      <c r="Z101" s="13" t="str">
        <f>IF(C101="","",IF(V101=0,"",ROUND(V101*$H101,0)))</f>
        <v/>
      </c>
      <c r="AA101" s="13" t="str">
        <f>IF(C101="","",IF(W101=0,"",ROUND(W101*$H101,0)))</f>
        <v/>
      </c>
      <c r="AB101" s="13" t="str">
        <f>IF(C101="","",IF(X101=0,"",ROUND(X101*$H101,0)))</f>
        <v/>
      </c>
    </row>
    <row r="102" spans="2:28"/>
  </sheetData>
  <sheetProtection sheet="1" objects="1" scenarios="1" selectLockedCells="1"/>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8CD0B4DA-2DF1-4BC9-9096-7251A6A061CB}">
          <x14:formula1>
            <xm:f>'Master Tables'!$C$9:$C$11</xm:f>
          </x14:formula1>
          <xm:sqref>J4:J101</xm:sqref>
        </x14:dataValidation>
        <x14:dataValidation type="list" allowBlank="1" showInputMessage="1" showErrorMessage="1" xr:uid="{0A65A3B9-50B0-4268-BBA5-38B934EE4D45}">
          <x14:formula1>
            <xm:f>'Master Tables'!$C$12:$C$14</xm:f>
          </x14:formula1>
          <xm:sqref>K4:K101</xm:sqref>
        </x14:dataValidation>
        <x14:dataValidation type="list" allowBlank="1" showInputMessage="1" showErrorMessage="1" xr:uid="{E84D8B3A-547A-48C3-A94D-496D2F7F70D4}">
          <x14:formula1>
            <xm:f>'Master Tables'!$C$6:$C$8</xm:f>
          </x14:formula1>
          <xm:sqref>I4:I101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482-F4AB-4C4F-A437-87CA756D1809}">
  <dimension ref="A1:G15"/>
  <sheetViews>
    <sheetView workbookViewId="0">
      <selection activeCell="E12" sqref="E12"/>
    </sheetView>
  </sheetViews>
  <sheetFormatPr defaultColWidth="0" defaultRowHeight="15" zeroHeight="1"/>
  <cols>
    <col min="1" max="1" width="9.140625" style="1" customWidth="1"/>
    <col min="2" max="2" width="29.85546875" customWidth="1"/>
    <col min="3" max="3" width="28.85546875" customWidth="1"/>
    <col min="4" max="4" width="23.7109375" style="11" customWidth="1"/>
    <col min="5" max="5" width="28.5703125" style="11" bestFit="1" customWidth="1"/>
    <col min="6" max="6" width="22" style="11" customWidth="1"/>
    <col min="7" max="7" width="5.140625" style="1" customWidth="1"/>
    <col min="8" max="16384" width="9.140625" hidden="1"/>
  </cols>
  <sheetData>
    <row r="1" spans="2:6" s="1" customFormat="1"/>
    <row r="2" spans="2:6" ht="15.75" thickBot="1">
      <c r="B2" s="1"/>
      <c r="C2" s="1"/>
      <c r="D2" s="14" t="s">
        <v>30</v>
      </c>
      <c r="E2" s="14" t="s">
        <v>33</v>
      </c>
      <c r="F2" s="14" t="s">
        <v>36</v>
      </c>
    </row>
    <row r="3" spans="2:6">
      <c r="B3" s="89" t="s">
        <v>73</v>
      </c>
      <c r="C3" s="18" t="s">
        <v>18</v>
      </c>
      <c r="D3" s="47">
        <v>1</v>
      </c>
      <c r="E3" s="48">
        <v>2</v>
      </c>
      <c r="F3" s="49">
        <v>4</v>
      </c>
    </row>
    <row r="4" spans="2:6">
      <c r="B4" s="90"/>
      <c r="C4" s="19" t="s">
        <v>20</v>
      </c>
      <c r="D4" s="50">
        <v>4</v>
      </c>
      <c r="E4" s="51">
        <v>1</v>
      </c>
      <c r="F4" s="52">
        <v>2</v>
      </c>
    </row>
    <row r="5" spans="2:6" ht="15.75" thickBot="1">
      <c r="B5" s="91"/>
      <c r="C5" s="20" t="s">
        <v>22</v>
      </c>
      <c r="D5" s="53">
        <v>2</v>
      </c>
      <c r="E5" s="54">
        <v>4</v>
      </c>
      <c r="F5" s="55">
        <v>1</v>
      </c>
    </row>
    <row r="6" spans="2:6">
      <c r="B6" s="92" t="s">
        <v>74</v>
      </c>
      <c r="C6" s="21" t="s">
        <v>68</v>
      </c>
      <c r="D6" s="56">
        <v>4</v>
      </c>
      <c r="E6" s="57">
        <v>1</v>
      </c>
      <c r="F6" s="58">
        <v>2</v>
      </c>
    </row>
    <row r="7" spans="2:6">
      <c r="B7" s="93"/>
      <c r="C7" s="22" t="s">
        <v>70</v>
      </c>
      <c r="D7" s="59">
        <v>2</v>
      </c>
      <c r="E7" s="60">
        <v>4</v>
      </c>
      <c r="F7" s="61">
        <v>1</v>
      </c>
    </row>
    <row r="8" spans="2:6" ht="15.75" thickBot="1">
      <c r="B8" s="94"/>
      <c r="C8" s="23" t="s">
        <v>64</v>
      </c>
      <c r="D8" s="62">
        <v>2</v>
      </c>
      <c r="E8" s="63">
        <v>1</v>
      </c>
      <c r="F8" s="64">
        <v>4</v>
      </c>
    </row>
    <row r="9" spans="2:6">
      <c r="B9" s="95" t="s">
        <v>75</v>
      </c>
      <c r="C9" s="24" t="s">
        <v>65</v>
      </c>
      <c r="D9" s="65">
        <v>4</v>
      </c>
      <c r="E9" s="66">
        <v>2</v>
      </c>
      <c r="F9" s="67">
        <v>1</v>
      </c>
    </row>
    <row r="10" spans="2:6">
      <c r="B10" s="96"/>
      <c r="C10" s="25" t="s">
        <v>69</v>
      </c>
      <c r="D10" s="68">
        <v>2</v>
      </c>
      <c r="E10" s="69">
        <v>1</v>
      </c>
      <c r="F10" s="70">
        <v>4</v>
      </c>
    </row>
    <row r="11" spans="2:6" ht="15.75" thickBot="1">
      <c r="B11" s="97"/>
      <c r="C11" s="26" t="s">
        <v>71</v>
      </c>
      <c r="D11" s="71">
        <v>2</v>
      </c>
      <c r="E11" s="72">
        <v>4</v>
      </c>
      <c r="F11" s="73">
        <v>1</v>
      </c>
    </row>
    <row r="12" spans="2:6">
      <c r="B12" s="98" t="s">
        <v>76</v>
      </c>
      <c r="C12" s="27" t="s">
        <v>66</v>
      </c>
      <c r="D12" s="74">
        <v>2</v>
      </c>
      <c r="E12" s="75">
        <v>1</v>
      </c>
      <c r="F12" s="76">
        <v>4</v>
      </c>
    </row>
    <row r="13" spans="2:6">
      <c r="B13" s="99"/>
      <c r="C13" s="28" t="s">
        <v>67</v>
      </c>
      <c r="D13" s="77">
        <v>4</v>
      </c>
      <c r="E13" s="78">
        <v>1</v>
      </c>
      <c r="F13" s="79">
        <v>2</v>
      </c>
    </row>
    <row r="14" spans="2:6" ht="15.75" thickBot="1">
      <c r="B14" s="100"/>
      <c r="C14" s="29" t="s">
        <v>72</v>
      </c>
      <c r="D14" s="80">
        <v>2</v>
      </c>
      <c r="E14" s="81">
        <v>4</v>
      </c>
      <c r="F14" s="82">
        <v>1</v>
      </c>
    </row>
    <row r="15" spans="2:6" s="1" customFormat="1">
      <c r="D15" s="2"/>
      <c r="E15" s="2"/>
      <c r="F15" s="2"/>
    </row>
  </sheetData>
  <sheetProtection sheet="1" objects="1" scenarios="1" selectLockedCells="1"/>
  <mergeCells count="4">
    <mergeCell ref="B3:B5"/>
    <mergeCell ref="B6:B8"/>
    <mergeCell ref="B9:B11"/>
    <mergeCell ref="B12: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7511-C241-4F70-8F62-F5D161D23552}">
  <dimension ref="A1:H13"/>
  <sheetViews>
    <sheetView workbookViewId="0">
      <selection activeCell="G3" sqref="G3"/>
    </sheetView>
  </sheetViews>
  <sheetFormatPr defaultColWidth="0" defaultRowHeight="15" zeroHeight="1"/>
  <cols>
    <col min="1" max="1" width="9.140625" style="1" customWidth="1"/>
    <col min="2" max="2" width="13" style="1" customWidth="1"/>
    <col min="3" max="3" width="14.85546875" style="1" customWidth="1"/>
    <col min="4" max="6" width="32.28515625" style="2" customWidth="1"/>
    <col min="7" max="7" width="9.140625" style="2" customWidth="1"/>
    <col min="8" max="8" width="9.140625" style="1" customWidth="1"/>
    <col min="9" max="16384" width="9.140625" style="1" hidden="1"/>
  </cols>
  <sheetData>
    <row r="1" spans="2:7"/>
    <row r="2" spans="2:7">
      <c r="B2" s="101" t="s">
        <v>77</v>
      </c>
      <c r="C2" s="102"/>
      <c r="D2" s="38" t="s">
        <v>30</v>
      </c>
      <c r="E2" s="38" t="s">
        <v>33</v>
      </c>
      <c r="F2" s="38" t="s">
        <v>36</v>
      </c>
      <c r="G2" s="39" t="s">
        <v>78</v>
      </c>
    </row>
    <row r="3" spans="2:7">
      <c r="B3" s="36" t="s">
        <v>24</v>
      </c>
      <c r="C3" s="37" t="s">
        <v>18</v>
      </c>
      <c r="D3" s="13">
        <f>SUM('ICE Cube Communication Planning'!Z4:Z13)</f>
        <v>0</v>
      </c>
      <c r="E3" s="13">
        <f>SUM('ICE Cube Communication Planning'!AA4:AA13)</f>
        <v>0</v>
      </c>
      <c r="F3" s="13">
        <f>SUM('ICE Cube Communication Planning'!AB4:AB13)</f>
        <v>2</v>
      </c>
      <c r="G3" s="38">
        <f>SUM(D3:F3)</f>
        <v>2</v>
      </c>
    </row>
    <row r="4" spans="2:7">
      <c r="B4" s="36" t="s">
        <v>24</v>
      </c>
      <c r="C4" s="37" t="s">
        <v>20</v>
      </c>
      <c r="D4" s="13">
        <f>SUM('ICE Cube Communication Planning'!Z15:Z24)</f>
        <v>2</v>
      </c>
      <c r="E4" s="13">
        <f>SUM('ICE Cube Communication Planning'!AA15:AA24)</f>
        <v>0</v>
      </c>
      <c r="F4" s="13">
        <f>SUM('ICE Cube Communication Planning'!AB15:AB24)</f>
        <v>2</v>
      </c>
      <c r="G4" s="38">
        <f t="shared" ref="G4:G11" si="0">SUM(D4:F4)</f>
        <v>4</v>
      </c>
    </row>
    <row r="5" spans="2:7">
      <c r="B5" s="36" t="s">
        <v>24</v>
      </c>
      <c r="C5" s="37" t="s">
        <v>22</v>
      </c>
      <c r="D5" s="13">
        <f>SUM('ICE Cube Communication Planning'!Z26:Z35)</f>
        <v>3</v>
      </c>
      <c r="E5" s="13">
        <f>SUM('ICE Cube Communication Planning'!AA26:AA35)</f>
        <v>0</v>
      </c>
      <c r="F5" s="13">
        <f>SUM('ICE Cube Communication Planning'!AB26:AB35)</f>
        <v>1</v>
      </c>
      <c r="G5" s="38">
        <f t="shared" si="0"/>
        <v>4</v>
      </c>
    </row>
    <row r="6" spans="2:7">
      <c r="B6" s="36" t="s">
        <v>26</v>
      </c>
      <c r="C6" s="37" t="s">
        <v>18</v>
      </c>
      <c r="D6" s="13">
        <f>SUM('ICE Cube Communication Planning'!Z37:Z46)</f>
        <v>11</v>
      </c>
      <c r="E6" s="13">
        <f>SUM('ICE Cube Communication Planning'!AA37:AA46)</f>
        <v>3</v>
      </c>
      <c r="F6" s="13">
        <f>SUM('ICE Cube Communication Planning'!AB37:AB46)</f>
        <v>10</v>
      </c>
      <c r="G6" s="38">
        <f t="shared" si="0"/>
        <v>24</v>
      </c>
    </row>
    <row r="7" spans="2:7">
      <c r="B7" s="36" t="s">
        <v>26</v>
      </c>
      <c r="C7" s="37" t="s">
        <v>20</v>
      </c>
      <c r="D7" s="13">
        <f>SUM('ICE Cube Communication Planning'!Z48:Z57)</f>
        <v>13</v>
      </c>
      <c r="E7" s="13">
        <f>SUM('ICE Cube Communication Planning'!AA48:AA57)</f>
        <v>6</v>
      </c>
      <c r="F7" s="13">
        <f>SUM('ICE Cube Communication Planning'!AB48:AB57)</f>
        <v>5</v>
      </c>
      <c r="G7" s="38">
        <f t="shared" si="0"/>
        <v>24</v>
      </c>
    </row>
    <row r="8" spans="2:7">
      <c r="B8" s="36" t="s">
        <v>26</v>
      </c>
      <c r="C8" s="37" t="s">
        <v>22</v>
      </c>
      <c r="D8" s="13">
        <f>SUM('ICE Cube Communication Planning'!Z59:Z68)</f>
        <v>4</v>
      </c>
      <c r="E8" s="13">
        <f>SUM('ICE Cube Communication Planning'!AA59:AA68)</f>
        <v>0</v>
      </c>
      <c r="F8" s="13">
        <f>SUM('ICE Cube Communication Planning'!AB59:AB68)</f>
        <v>1</v>
      </c>
      <c r="G8" s="38">
        <f t="shared" si="0"/>
        <v>5</v>
      </c>
    </row>
    <row r="9" spans="2:7">
      <c r="B9" s="36" t="s">
        <v>28</v>
      </c>
      <c r="C9" s="37" t="s">
        <v>18</v>
      </c>
      <c r="D9" s="13">
        <f>SUM('ICE Cube Communication Planning'!Z70:Z79)</f>
        <v>1</v>
      </c>
      <c r="E9" s="13">
        <f>SUM('ICE Cube Communication Planning'!AA70:AA79)</f>
        <v>1</v>
      </c>
      <c r="F9" s="13">
        <f>SUM('ICE Cube Communication Planning'!AB70:AB79)</f>
        <v>1</v>
      </c>
      <c r="G9" s="38">
        <f t="shared" si="0"/>
        <v>3</v>
      </c>
    </row>
    <row r="10" spans="2:7">
      <c r="B10" s="36" t="s">
        <v>28</v>
      </c>
      <c r="C10" s="37" t="s">
        <v>20</v>
      </c>
      <c r="D10" s="13">
        <f>SUM('ICE Cube Communication Planning'!Z81:Z90)</f>
        <v>1</v>
      </c>
      <c r="E10" s="13">
        <f>SUM('ICE Cube Communication Planning'!AA81:AA90)</f>
        <v>0</v>
      </c>
      <c r="F10" s="13">
        <f>SUM('ICE Cube Communication Planning'!AB81:AB90)</f>
        <v>1</v>
      </c>
      <c r="G10" s="38">
        <f t="shared" si="0"/>
        <v>2</v>
      </c>
    </row>
    <row r="11" spans="2:7">
      <c r="B11" s="36" t="s">
        <v>28</v>
      </c>
      <c r="C11" s="37" t="s">
        <v>22</v>
      </c>
      <c r="D11" s="13">
        <f>SUM('ICE Cube Communication Planning'!Z92:Z101)</f>
        <v>3</v>
      </c>
      <c r="E11" s="13">
        <f>SUM('ICE Cube Communication Planning'!AA92:AA101)</f>
        <v>4</v>
      </c>
      <c r="F11" s="13">
        <f>SUM('ICE Cube Communication Planning'!AB92:AB101)</f>
        <v>1</v>
      </c>
      <c r="G11" s="38">
        <f t="shared" si="0"/>
        <v>8</v>
      </c>
    </row>
    <row r="12" spans="2:7">
      <c r="B12" s="101" t="s">
        <v>78</v>
      </c>
      <c r="C12" s="102"/>
      <c r="D12" s="38">
        <f>SUM(D3:D11)</f>
        <v>38</v>
      </c>
      <c r="E12" s="38">
        <f t="shared" ref="E12:F12" si="1">SUM(E3:E11)</f>
        <v>14</v>
      </c>
      <c r="F12" s="38">
        <f t="shared" si="1"/>
        <v>24</v>
      </c>
      <c r="G12" s="17">
        <f>SUM(G3:G11)</f>
        <v>76</v>
      </c>
    </row>
    <row r="13" spans="2:7"/>
  </sheetData>
  <mergeCells count="2">
    <mergeCell ref="B2:C2"/>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013C-4A16-4DBF-8CA0-CBC5E8AB1508}">
  <dimension ref="A1:J37"/>
  <sheetViews>
    <sheetView workbookViewId="0">
      <selection activeCell="G8" sqref="G8"/>
    </sheetView>
  </sheetViews>
  <sheetFormatPr defaultColWidth="0" defaultRowHeight="14.25" zeroHeight="1"/>
  <cols>
    <col min="1" max="1" width="2.5703125" style="31" customWidth="1"/>
    <col min="2" max="2" width="9.140625" style="31" customWidth="1"/>
    <col min="3" max="3" width="5.85546875" style="31" bestFit="1" customWidth="1"/>
    <col min="4" max="4" width="2" style="31" customWidth="1"/>
    <col min="5" max="5" width="65.7109375" style="31" customWidth="1"/>
    <col min="6" max="6" width="2" style="31" customWidth="1"/>
    <col min="7" max="7" width="65.7109375" style="31" customWidth="1"/>
    <col min="8" max="8" width="2" style="31" customWidth="1"/>
    <col min="9" max="9" width="65.7109375" style="31" customWidth="1"/>
    <col min="10" max="10" width="2.7109375" style="31" customWidth="1"/>
    <col min="11" max="16384" width="9.140625" style="31" hidden="1"/>
  </cols>
  <sheetData>
    <row r="1" spans="2:9"/>
    <row r="2" spans="2:9" ht="35.25" customHeight="1">
      <c r="E2" s="84" t="s">
        <v>39</v>
      </c>
      <c r="F2" s="84"/>
      <c r="G2" s="84"/>
      <c r="H2" s="84"/>
      <c r="I2" s="84"/>
    </row>
    <row r="3" spans="2:9" ht="39.75" customHeight="1">
      <c r="D3" s="5"/>
      <c r="E3" s="7" t="s">
        <v>18</v>
      </c>
      <c r="F3" s="5"/>
      <c r="G3" s="8" t="s">
        <v>20</v>
      </c>
      <c r="H3" s="5"/>
      <c r="I3" s="9" t="s">
        <v>22</v>
      </c>
    </row>
    <row r="4" spans="2:9" ht="10.5" customHeight="1">
      <c r="D4" s="5"/>
      <c r="E4" s="5"/>
      <c r="F4" s="5"/>
      <c r="G4" s="5"/>
      <c r="H4" s="5"/>
      <c r="I4" s="5"/>
    </row>
    <row r="5" spans="2:9" ht="57">
      <c r="B5" s="88" t="s">
        <v>40</v>
      </c>
      <c r="C5" s="85" t="s">
        <v>24</v>
      </c>
      <c r="E5" s="32" t="str">
        <f>TRIM(CONCATENATE('ICE Cube Communication Planning'!C4)&amp;IF('ICE Cube Communication Planning'!Z4="","",CONCATENATE(CHAR(10)," - ",'ICE Cube Communication Planning'!Z4," hours ",'ICE Cube Communication Planning'!Z$2))&amp;IF('ICE Cube Communication Planning'!AA4="","",CONCATENATE(CHAR(10)," - ",'ICE Cube Communication Planning'!AA4," hours ",'ICE Cube Communication Planning'!AA$2))&amp;IF('ICE Cube Communication Planning'!AB4="","",CONCATENATE(CHAR(10)," - ",'ICE Cube Communication Planning'!AB4," hours ",'ICE Cube Communication Planning'!AB$2)))</f>
        <v>Evolution and Structure of the Industry
 - 2 hours E-learning</v>
      </c>
      <c r="F5" s="33"/>
      <c r="G5" s="34" t="str">
        <f>TRIM(CONCATENATE('ICE Cube Communication Planning'!C37)&amp;IF('ICE Cube Communication Planning'!Z37="","",CONCATENATE(" - ",'ICE Cube Communication Planning'!Z37," hours ",'ICE Cube Communication Planning'!Z$2,CHAR(10)))&amp;IF('ICE Cube Communication Planning'!AA37="","",CONCATENATE(" - ",'ICE Cube Communication Planning'!AA37," hours ",'ICE Cube Communication Planning'!AA$2,CHAR(10)))&amp;IF('ICE Cube Communication Planning'!AB37="","",CONCATENATE(" - ",'ICE Cube Communication Planning'!AB37," hours ",'ICE Cube Communication Planning'!AB$2)))</f>
        <v>Basic Industry Concepts - 8 hours Instructor-led Training
 - 8 hours E-learning</v>
      </c>
      <c r="H5" s="33"/>
      <c r="I5" s="35" t="str">
        <f>TRIM(CONCATENATE('ICE Cube Communication Planning'!C70)&amp;IF('ICE Cube Communication Planning'!Z70="","",CONCATENATE(CHAR(10)," - ",'ICE Cube Communication Planning'!Z70," hours ",'ICE Cube Communication Planning'!Z$2))&amp;IF('ICE Cube Communication Planning'!AA70="","",CONCATENATE(CHAR(10)," - ",'ICE Cube Communication Planning'!AA70," hours ",'ICE Cube Communication Planning'!AA$2))&amp;IF('ICE Cube Communication Planning'!AB70="","",CONCATENATE(CHAR(10)," - ",'ICE Cube Communication Planning'!AB70," hours ",'ICE Cube Communication Planning'!AB$2)))</f>
        <v>Regulatory Guidelines
 - 1 hours Instructor-led Training
 - 1 hours Coaching
 - 1 hours E-learning</v>
      </c>
    </row>
    <row r="6" spans="2:9" ht="42.75">
      <c r="B6" s="88"/>
      <c r="C6" s="85"/>
      <c r="E6" s="32" t="str">
        <f>TRIM(CONCATENATE('ICE Cube Communication Planning'!C5)&amp;IF('ICE Cube Communication Planning'!Z5="","",CONCATENATE(CHAR(10)," - ",'ICE Cube Communication Planning'!Z5," hours ",'ICE Cube Communication Planning'!Z$2))&amp;IF('ICE Cube Communication Planning'!AA5="","",CONCATENATE(CHAR(10)," - ",'ICE Cube Communication Planning'!AA5," hours ",'ICE Cube Communication Planning'!AA$2))&amp;IF('ICE Cube Communication Planning'!AB5="","",CONCATENATE(CHAR(10)," - ",'ICE Cube Communication Planning'!AB5," hours ",'ICE Cube Communication Planning'!AB$2)))</f>
        <v/>
      </c>
      <c r="F6" s="33"/>
      <c r="G6" s="34" t="str">
        <f>TRIM(CONCATENATE('ICE Cube Communication Planning'!C38)&amp;IF('ICE Cube Communication Planning'!Z38="","",CONCATENATE(" - ",'ICE Cube Communication Planning'!Z38," hours ",'ICE Cube Communication Planning'!Z$2,CHAR(10)))&amp;IF('ICE Cube Communication Planning'!AA38="","",CONCATENATE(" - ",'ICE Cube Communication Planning'!AA38," hours ",'ICE Cube Communication Planning'!AA$2,CHAR(10)))&amp;IF('ICE Cube Communication Planning'!AB38="","",CONCATENATE(" - ",'ICE Cube Communication Planning'!AB38," hours ",'ICE Cube Communication Planning'!AB$2)))</f>
        <v>Advanced Industry Concepts - 3 hours Instructor-led Training
 - 3 hours Coaching
 - 2 hours E-learning</v>
      </c>
      <c r="H6" s="33"/>
      <c r="I6" s="35" t="str">
        <f>TRIM(CONCATENATE('ICE Cube Communication Planning'!C71)&amp;IF('ICE Cube Communication Planning'!Z71="","",CONCATENATE(CHAR(10)," - ",'ICE Cube Communication Planning'!Z71," hours ",'ICE Cube Communication Planning'!Z$2))&amp;IF('ICE Cube Communication Planning'!AA71="","",CONCATENATE(CHAR(10)," - ",'ICE Cube Communication Planning'!AA71," hours ",'ICE Cube Communication Planning'!AA$2))&amp;IF('ICE Cube Communication Planning'!AB71="","",CONCATENATE(CHAR(10)," - ",'ICE Cube Communication Planning'!AB71," hours ",'ICE Cube Communication Planning'!AB$2)))</f>
        <v/>
      </c>
    </row>
    <row r="7" spans="2:9">
      <c r="B7" s="88"/>
      <c r="C7" s="85"/>
      <c r="E7" s="32" t="str">
        <f>TRIM(CONCATENATE('ICE Cube Communication Planning'!C6)&amp;IF('ICE Cube Communication Planning'!Z6="","",CONCATENATE(CHAR(10)," - ",'ICE Cube Communication Planning'!Z6," hours ",'ICE Cube Communication Planning'!Z$2))&amp;IF('ICE Cube Communication Planning'!AA6="","",CONCATENATE(CHAR(10)," - ",'ICE Cube Communication Planning'!AA6," hours ",'ICE Cube Communication Planning'!AA$2))&amp;IF('ICE Cube Communication Planning'!AB6="","",CONCATENATE(CHAR(10)," - ",'ICE Cube Communication Planning'!AB6," hours ",'ICE Cube Communication Planning'!AB$2)))</f>
        <v/>
      </c>
      <c r="F7" s="33"/>
      <c r="G7" s="34" t="str">
        <f>TRIM(CONCATENATE('ICE Cube Communication Planning'!C39)&amp;IF('ICE Cube Communication Planning'!Z39="","",CONCATENATE(" - ",'ICE Cube Communication Planning'!Z39," hours ",'ICE Cube Communication Planning'!Z$2,CHAR(10)))&amp;IF('ICE Cube Communication Planning'!AA39="","",CONCATENATE(" - ",'ICE Cube Communication Planning'!AA39," hours ",'ICE Cube Communication Planning'!AA$2,CHAR(10)))&amp;IF('ICE Cube Communication Planning'!AB39="","",CONCATENATE(" - ",'ICE Cube Communication Planning'!AB39," hours ",'ICE Cube Communication Planning'!AB$2)))</f>
        <v/>
      </c>
      <c r="H7" s="33"/>
      <c r="I7" s="35" t="str">
        <f>TRIM(CONCATENATE('ICE Cube Communication Planning'!C72)&amp;IF('ICE Cube Communication Planning'!Z72="","",CONCATENATE(CHAR(10)," - ",'ICE Cube Communication Planning'!Z72," hours ",'ICE Cube Communication Planning'!Z$2))&amp;IF('ICE Cube Communication Planning'!AA72="","",CONCATENATE(CHAR(10)," - ",'ICE Cube Communication Planning'!AA72," hours ",'ICE Cube Communication Planning'!AA$2))&amp;IF('ICE Cube Communication Planning'!AB72="","",CONCATENATE(CHAR(10)," - ",'ICE Cube Communication Planning'!AB72," hours ",'ICE Cube Communication Planning'!AB$2)))</f>
        <v/>
      </c>
    </row>
    <row r="8" spans="2:9">
      <c r="B8" s="88"/>
      <c r="C8" s="85"/>
      <c r="E8" s="32" t="str">
        <f>TRIM(CONCATENATE('ICE Cube Communication Planning'!C7)&amp;IF('ICE Cube Communication Planning'!Z7="","",CONCATENATE(CHAR(10)," - ",'ICE Cube Communication Planning'!Z7," hours ",'ICE Cube Communication Planning'!Z$2))&amp;IF('ICE Cube Communication Planning'!AA7="","",CONCATENATE(CHAR(10)," - ",'ICE Cube Communication Planning'!AA7," hours ",'ICE Cube Communication Planning'!AA$2))&amp;IF('ICE Cube Communication Planning'!AB7="","",CONCATENATE(CHAR(10)," - ",'ICE Cube Communication Planning'!AB7," hours ",'ICE Cube Communication Planning'!AB$2)))</f>
        <v/>
      </c>
      <c r="F8" s="33"/>
      <c r="G8" s="34" t="str">
        <f>TRIM(CONCATENATE('ICE Cube Communication Planning'!C40)&amp;IF('ICE Cube Communication Planning'!Z40="","",CONCATENATE(" - ",'ICE Cube Communication Planning'!Z40," hours ",'ICE Cube Communication Planning'!Z$2,CHAR(10)))&amp;IF('ICE Cube Communication Planning'!AA40="","",CONCATENATE(" - ",'ICE Cube Communication Planning'!AA40," hours ",'ICE Cube Communication Planning'!AA$2,CHAR(10)))&amp;IF('ICE Cube Communication Planning'!AB40="","",CONCATENATE(" - ",'ICE Cube Communication Planning'!AB40," hours ",'ICE Cube Communication Planning'!AB$2)))</f>
        <v/>
      </c>
      <c r="H8" s="33"/>
      <c r="I8" s="35" t="str">
        <f>TRIM(CONCATENATE('ICE Cube Communication Planning'!C73)&amp;IF('ICE Cube Communication Planning'!Z73="","",CONCATENATE(CHAR(10)," - ",'ICE Cube Communication Planning'!Z73," hours ",'ICE Cube Communication Planning'!Z$2))&amp;IF('ICE Cube Communication Planning'!AA73="","",CONCATENATE(CHAR(10)," - ",'ICE Cube Communication Planning'!AA73," hours ",'ICE Cube Communication Planning'!AA$2))&amp;IF('ICE Cube Communication Planning'!AB73="","",CONCATENATE(CHAR(10)," - ",'ICE Cube Communication Planning'!AB73," hours ",'ICE Cube Communication Planning'!AB$2)))</f>
        <v/>
      </c>
    </row>
    <row r="9" spans="2:9">
      <c r="B9" s="88"/>
      <c r="C9" s="85"/>
      <c r="E9" s="32" t="str">
        <f>TRIM(CONCATENATE('ICE Cube Communication Planning'!C8)&amp;IF('ICE Cube Communication Planning'!Z8="","",CONCATENATE(CHAR(10)," - ",'ICE Cube Communication Planning'!Z8," hours ",'ICE Cube Communication Planning'!Z$2))&amp;IF('ICE Cube Communication Planning'!AA8="","",CONCATENATE(CHAR(10)," - ",'ICE Cube Communication Planning'!AA8," hours ",'ICE Cube Communication Planning'!AA$2))&amp;IF('ICE Cube Communication Planning'!AB8="","",CONCATENATE(CHAR(10)," - ",'ICE Cube Communication Planning'!AB8," hours ",'ICE Cube Communication Planning'!AB$2)))</f>
        <v/>
      </c>
      <c r="F9" s="33"/>
      <c r="G9" s="34" t="str">
        <f>TRIM(CONCATENATE('ICE Cube Communication Planning'!C41)&amp;IF('ICE Cube Communication Planning'!Z41="","",CONCATENATE(" - ",'ICE Cube Communication Planning'!Z41," hours ",'ICE Cube Communication Planning'!Z$2,CHAR(10)))&amp;IF('ICE Cube Communication Planning'!AA41="","",CONCATENATE(" - ",'ICE Cube Communication Planning'!AA41," hours ",'ICE Cube Communication Planning'!AA$2,CHAR(10)))&amp;IF('ICE Cube Communication Planning'!AB41="","",CONCATENATE(" - ",'ICE Cube Communication Planning'!AB41," hours ",'ICE Cube Communication Planning'!AB$2)))</f>
        <v/>
      </c>
      <c r="H9" s="33"/>
      <c r="I9" s="35" t="str">
        <f>TRIM(CONCATENATE('ICE Cube Communication Planning'!C74)&amp;IF('ICE Cube Communication Planning'!Z74="","",CONCATENATE(CHAR(10)," - ",'ICE Cube Communication Planning'!Z74," hours ",'ICE Cube Communication Planning'!Z$2))&amp;IF('ICE Cube Communication Planning'!AA74="","",CONCATENATE(CHAR(10)," - ",'ICE Cube Communication Planning'!AA74," hours ",'ICE Cube Communication Planning'!AA$2))&amp;IF('ICE Cube Communication Planning'!AB74="","",CONCATENATE(CHAR(10)," - ",'ICE Cube Communication Planning'!AB74," hours ",'ICE Cube Communication Planning'!AB$2)))</f>
        <v/>
      </c>
    </row>
    <row r="10" spans="2:9">
      <c r="B10" s="88"/>
      <c r="C10" s="85"/>
      <c r="E10" s="32" t="str">
        <f>TRIM(CONCATENATE('ICE Cube Communication Planning'!C9)&amp;IF('ICE Cube Communication Planning'!Z9="","",CONCATENATE(CHAR(10)," - ",'ICE Cube Communication Planning'!Z9," hours ",'ICE Cube Communication Planning'!Z$2))&amp;IF('ICE Cube Communication Planning'!AA9="","",CONCATENATE(CHAR(10)," - ",'ICE Cube Communication Planning'!AA9," hours ",'ICE Cube Communication Planning'!AA$2))&amp;IF('ICE Cube Communication Planning'!AB9="","",CONCATENATE(CHAR(10)," - ",'ICE Cube Communication Planning'!AB9," hours ",'ICE Cube Communication Planning'!AB$2)))</f>
        <v/>
      </c>
      <c r="F10" s="33"/>
      <c r="G10" s="34" t="str">
        <f>TRIM(CONCATENATE('ICE Cube Communication Planning'!C42)&amp;IF('ICE Cube Communication Planning'!Z42="","",CONCATENATE(" - ",'ICE Cube Communication Planning'!Z42," hours ",'ICE Cube Communication Planning'!Z$2,CHAR(10)))&amp;IF('ICE Cube Communication Planning'!AA42="","",CONCATENATE(" - ",'ICE Cube Communication Planning'!AA42," hours ",'ICE Cube Communication Planning'!AA$2,CHAR(10)))&amp;IF('ICE Cube Communication Planning'!AB42="","",CONCATENATE(" - ",'ICE Cube Communication Planning'!AB42," hours ",'ICE Cube Communication Planning'!AB$2)))</f>
        <v/>
      </c>
      <c r="H10" s="33"/>
      <c r="I10" s="35" t="str">
        <f>TRIM(CONCATENATE('ICE Cube Communication Planning'!C75)&amp;IF('ICE Cube Communication Planning'!Z75="","",CONCATENATE(CHAR(10)," - ",'ICE Cube Communication Planning'!Z75," hours ",'ICE Cube Communication Planning'!Z$2))&amp;IF('ICE Cube Communication Planning'!AA75="","",CONCATENATE(CHAR(10)," - ",'ICE Cube Communication Planning'!AA75," hours ",'ICE Cube Communication Planning'!AA$2))&amp;IF('ICE Cube Communication Planning'!AB75="","",CONCATENATE(CHAR(10)," - ",'ICE Cube Communication Planning'!AB75," hours ",'ICE Cube Communication Planning'!AB$2)))</f>
        <v/>
      </c>
    </row>
    <row r="11" spans="2:9">
      <c r="B11" s="88"/>
      <c r="C11" s="85"/>
      <c r="E11" s="32" t="str">
        <f>TRIM(CONCATENATE('ICE Cube Communication Planning'!C10)&amp;IF('ICE Cube Communication Planning'!Z10="","",CONCATENATE(CHAR(10)," - ",'ICE Cube Communication Planning'!Z10," hours ",'ICE Cube Communication Planning'!Z$2))&amp;IF('ICE Cube Communication Planning'!AA10="","",CONCATENATE(CHAR(10)," - ",'ICE Cube Communication Planning'!AA10," hours ",'ICE Cube Communication Planning'!AA$2))&amp;IF('ICE Cube Communication Planning'!AB10="","",CONCATENATE(CHAR(10)," - ",'ICE Cube Communication Planning'!AB10," hours ",'ICE Cube Communication Planning'!AB$2)))</f>
        <v/>
      </c>
      <c r="F11" s="33"/>
      <c r="G11" s="34" t="str">
        <f>TRIM(CONCATENATE('ICE Cube Communication Planning'!C43)&amp;IF('ICE Cube Communication Planning'!Z43="","",CONCATENATE(" - ",'ICE Cube Communication Planning'!Z43," hours ",'ICE Cube Communication Planning'!Z$2,CHAR(10)))&amp;IF('ICE Cube Communication Planning'!AA43="","",CONCATENATE(" - ",'ICE Cube Communication Planning'!AA43," hours ",'ICE Cube Communication Planning'!AA$2,CHAR(10)))&amp;IF('ICE Cube Communication Planning'!AB43="","",CONCATENATE(" - ",'ICE Cube Communication Planning'!AB43," hours ",'ICE Cube Communication Planning'!AB$2)))</f>
        <v/>
      </c>
      <c r="H11" s="33"/>
      <c r="I11" s="35" t="str">
        <f>TRIM(CONCATENATE('ICE Cube Communication Planning'!C76)&amp;IF('ICE Cube Communication Planning'!Z76="","",CONCATENATE(CHAR(10)," - ",'ICE Cube Communication Planning'!Z76," hours ",'ICE Cube Communication Planning'!Z$2))&amp;IF('ICE Cube Communication Planning'!AA76="","",CONCATENATE(CHAR(10)," - ",'ICE Cube Communication Planning'!AA76," hours ",'ICE Cube Communication Planning'!AA$2))&amp;IF('ICE Cube Communication Planning'!AB76="","",CONCATENATE(CHAR(10)," - ",'ICE Cube Communication Planning'!AB76," hours ",'ICE Cube Communication Planning'!AB$2)))</f>
        <v/>
      </c>
    </row>
    <row r="12" spans="2:9">
      <c r="B12" s="88"/>
      <c r="C12" s="85"/>
      <c r="E12" s="32" t="str">
        <f>TRIM(CONCATENATE('ICE Cube Communication Planning'!C11)&amp;IF('ICE Cube Communication Planning'!Z11="","",CONCATENATE(CHAR(10)," - ",'ICE Cube Communication Planning'!Z11," hours ",'ICE Cube Communication Planning'!Z$2))&amp;IF('ICE Cube Communication Planning'!AA11="","",CONCATENATE(CHAR(10)," - ",'ICE Cube Communication Planning'!AA11," hours ",'ICE Cube Communication Planning'!AA$2))&amp;IF('ICE Cube Communication Planning'!AB11="","",CONCATENATE(CHAR(10)," - ",'ICE Cube Communication Planning'!AB11," hours ",'ICE Cube Communication Planning'!AB$2)))</f>
        <v/>
      </c>
      <c r="F12" s="33"/>
      <c r="G12" s="34" t="str">
        <f>TRIM(CONCATENATE('ICE Cube Communication Planning'!C44)&amp;IF('ICE Cube Communication Planning'!Z44="","",CONCATENATE(" - ",'ICE Cube Communication Planning'!Z44," hours ",'ICE Cube Communication Planning'!Z$2,CHAR(10)))&amp;IF('ICE Cube Communication Planning'!AA44="","",CONCATENATE(" - ",'ICE Cube Communication Planning'!AA44," hours ",'ICE Cube Communication Planning'!AA$2,CHAR(10)))&amp;IF('ICE Cube Communication Planning'!AB44="","",CONCATENATE(" - ",'ICE Cube Communication Planning'!AB44," hours ",'ICE Cube Communication Planning'!AB$2)))</f>
        <v/>
      </c>
      <c r="H12" s="33"/>
      <c r="I12" s="35" t="str">
        <f>TRIM(CONCATENATE('ICE Cube Communication Planning'!C77)&amp;IF('ICE Cube Communication Planning'!Z77="","",CONCATENATE(CHAR(10)," - ",'ICE Cube Communication Planning'!Z77," hours ",'ICE Cube Communication Planning'!Z$2))&amp;IF('ICE Cube Communication Planning'!AA77="","",CONCATENATE(CHAR(10)," - ",'ICE Cube Communication Planning'!AA77," hours ",'ICE Cube Communication Planning'!AA$2))&amp;IF('ICE Cube Communication Planning'!AB77="","",CONCATENATE(CHAR(10)," - ",'ICE Cube Communication Planning'!AB77," hours ",'ICE Cube Communication Planning'!AB$2)))</f>
        <v/>
      </c>
    </row>
    <row r="13" spans="2:9">
      <c r="B13" s="88"/>
      <c r="C13" s="85"/>
      <c r="E13" s="32" t="str">
        <f>TRIM(CONCATENATE('ICE Cube Communication Planning'!C12)&amp;IF('ICE Cube Communication Planning'!Z12="","",CONCATENATE(CHAR(10)," - ",'ICE Cube Communication Planning'!Z12," hours ",'ICE Cube Communication Planning'!Z$2))&amp;IF('ICE Cube Communication Planning'!AA12="","",CONCATENATE(CHAR(10)," - ",'ICE Cube Communication Planning'!AA12," hours ",'ICE Cube Communication Planning'!AA$2))&amp;IF('ICE Cube Communication Planning'!AB12="","",CONCATENATE(CHAR(10)," - ",'ICE Cube Communication Planning'!AB12," hours ",'ICE Cube Communication Planning'!AB$2)))</f>
        <v/>
      </c>
      <c r="F13" s="33"/>
      <c r="G13" s="34" t="str">
        <f>TRIM(CONCATENATE('ICE Cube Communication Planning'!C45)&amp;IF('ICE Cube Communication Planning'!Z45="","",CONCATENATE(" - ",'ICE Cube Communication Planning'!Z45," hours ",'ICE Cube Communication Planning'!Z$2,CHAR(10)))&amp;IF('ICE Cube Communication Planning'!AA45="","",CONCATENATE(" - ",'ICE Cube Communication Planning'!AA45," hours ",'ICE Cube Communication Planning'!AA$2,CHAR(10)))&amp;IF('ICE Cube Communication Planning'!AB45="","",CONCATENATE(" - ",'ICE Cube Communication Planning'!AB45," hours ",'ICE Cube Communication Planning'!AB$2)))</f>
        <v/>
      </c>
      <c r="H13" s="33"/>
      <c r="I13" s="35" t="str">
        <f>TRIM(CONCATENATE('ICE Cube Communication Planning'!C78)&amp;IF('ICE Cube Communication Planning'!Z78="","",CONCATENATE(CHAR(10)," - ",'ICE Cube Communication Planning'!Z78," hours ",'ICE Cube Communication Planning'!Z$2))&amp;IF('ICE Cube Communication Planning'!AA78="","",CONCATENATE(CHAR(10)," - ",'ICE Cube Communication Planning'!AA78," hours ",'ICE Cube Communication Planning'!AA$2))&amp;IF('ICE Cube Communication Planning'!AB78="","",CONCATENATE(CHAR(10)," - ",'ICE Cube Communication Planning'!AB78," hours ",'ICE Cube Communication Planning'!AB$2)))</f>
        <v/>
      </c>
    </row>
    <row r="14" spans="2:9">
      <c r="B14" s="88"/>
      <c r="C14" s="85"/>
      <c r="E14" s="32" t="str">
        <f>TRIM(CONCATENATE('ICE Cube Communication Planning'!C13)&amp;IF('ICE Cube Communication Planning'!Z13="","",CONCATENATE(CHAR(10)," - ",'ICE Cube Communication Planning'!Z13," hours ",'ICE Cube Communication Planning'!Z$2))&amp;IF('ICE Cube Communication Planning'!AA13="","",CONCATENATE(CHAR(10)," - ",'ICE Cube Communication Planning'!AA13," hours ",'ICE Cube Communication Planning'!AA$2))&amp;IF('ICE Cube Communication Planning'!AB13="","",CONCATENATE(CHAR(10)," - ",'ICE Cube Communication Planning'!AB13," hours ",'ICE Cube Communication Planning'!AB$2)))</f>
        <v/>
      </c>
      <c r="F14" s="33"/>
      <c r="G14" s="34" t="str">
        <f>TRIM(CONCATENATE('ICE Cube Communication Planning'!C46)&amp;IF('ICE Cube Communication Planning'!Z46="","",CONCATENATE(" - ",'ICE Cube Communication Planning'!Z46," hours ",'ICE Cube Communication Planning'!Z$2,CHAR(10)))&amp;IF('ICE Cube Communication Planning'!AA46="","",CONCATENATE(" - ",'ICE Cube Communication Planning'!AA46," hours ",'ICE Cube Communication Planning'!AA$2,CHAR(10)))&amp;IF('ICE Cube Communication Planning'!AB46="","",CONCATENATE(" - ",'ICE Cube Communication Planning'!AB46," hours ",'ICE Cube Communication Planning'!AB$2)))</f>
        <v/>
      </c>
      <c r="H14" s="33"/>
      <c r="I14" s="35" t="str">
        <f>TRIM(CONCATENATE('ICE Cube Communication Planning'!C79)&amp;IF('ICE Cube Communication Planning'!Z79="","",CONCATENATE(CHAR(10)," - ",'ICE Cube Communication Planning'!Z79," hours ",'ICE Cube Communication Planning'!Z$2))&amp;IF('ICE Cube Communication Planning'!AA79="","",CONCATENATE(CHAR(10)," - ",'ICE Cube Communication Planning'!AA79," hours ",'ICE Cube Communication Planning'!AA$2))&amp;IF('ICE Cube Communication Planning'!AB79="","",CONCATENATE(CHAR(10)," - ",'ICE Cube Communication Planning'!AB79," hours ",'ICE Cube Communication Planning'!AB$2)))</f>
        <v/>
      </c>
    </row>
    <row r="15" spans="2:9">
      <c r="B15" s="88"/>
      <c r="C15" s="6"/>
      <c r="E15" s="33"/>
      <c r="F15" s="33"/>
      <c r="G15" s="33"/>
      <c r="H15" s="33"/>
      <c r="I15" s="33"/>
    </row>
    <row r="16" spans="2:9" ht="42.75">
      <c r="B16" s="88"/>
      <c r="C16" s="86" t="s">
        <v>26</v>
      </c>
      <c r="E16" s="32" t="str">
        <f>TRIM(CONCATENATE('ICE Cube Communication Planning'!C15)&amp;IF('ICE Cube Communication Planning'!Z15="","",CONCATENATE(CHAR(10)," - ",'ICE Cube Communication Planning'!Z15," hours ",'ICE Cube Communication Planning'!Z$2))&amp;IF('ICE Cube Communication Planning'!AA15="","",CONCATENATE(CHAR(10)," - ",'ICE Cube Communication Planning'!AA15," hours ",'ICE Cube Communication Planning'!AA$2))&amp;IF('ICE Cube Communication Planning'!AB15="","",CONCATENATE(CHAR(10)," - ",'ICE Cube Communication Planning'!AB15," hours ",'ICE Cube Communication Planning'!AB$2)))</f>
        <v>Company History
 - 1 hours Instructor-led Training
 - 1 hours E-learning</v>
      </c>
      <c r="F16" s="33"/>
      <c r="G16" s="34" t="str">
        <f>TRIM(CONCATENATE('ICE Cube Communication Planning'!C48)&amp;IF('ICE Cube Communication Planning'!Z48="","",CONCATENATE(" - ",'ICE Cube Communication Planning'!Z48," hours ",'ICE Cube Communication Planning'!Z$2,CHAR(10)))&amp;IF('ICE Cube Communication Planning'!AA48="","",CONCATENATE(" - ",'ICE Cube Communication Planning'!AA48," hours ",'ICE Cube Communication Planning'!AA$2,CHAR(10)))&amp;IF('ICE Cube Communication Planning'!AB48="","",CONCATENATE(" - ",'ICE Cube Communication Planning'!AB48," hours ",'ICE Cube Communication Planning'!AB$2)))</f>
        <v>Business Processes - 7 hours Instructor-led Training
 - 6 hours Coaching
 - 3 hours E-learning</v>
      </c>
      <c r="H16" s="33"/>
      <c r="I16" s="35" t="str">
        <f>TRIM(CONCATENATE('ICE Cube Communication Planning'!C81)&amp;IF('ICE Cube Communication Planning'!Z81="","",CONCATENATE(CHAR(10)," - ",'ICE Cube Communication Planning'!Z81," hours ",'ICE Cube Communication Planning'!Z$2))&amp;IF('ICE Cube Communication Planning'!AA81="","",CONCATENATE(CHAR(10)," - ",'ICE Cube Communication Planning'!AA81," hours ",'ICE Cube Communication Planning'!AA$2))&amp;IF('ICE Cube Communication Planning'!AB81="","",CONCATENATE(CHAR(10)," - ",'ICE Cube Communication Planning'!AB81," hours ",'ICE Cube Communication Planning'!AB$2)))</f>
        <v>Company Values
 - 1 hours Instructor-led Training
 - 1 hours E-learning</v>
      </c>
    </row>
    <row r="17" spans="2:9" ht="42.75">
      <c r="B17" s="88"/>
      <c r="C17" s="86"/>
      <c r="E17" s="32" t="str">
        <f>TRIM(CONCATENATE('ICE Cube Communication Planning'!C16)&amp;IF('ICE Cube Communication Planning'!Z16="","",CONCATENATE(CHAR(10)," - ",'ICE Cube Communication Planning'!Z16," hours ",'ICE Cube Communication Planning'!Z$2))&amp;IF('ICE Cube Communication Planning'!AA16="","",CONCATENATE(CHAR(10)," - ",'ICE Cube Communication Planning'!AA16," hours ",'ICE Cube Communication Planning'!AA$2))&amp;IF('ICE Cube Communication Planning'!AB16="","",CONCATENATE(CHAR(10)," - ",'ICE Cube Communication Planning'!AB16," hours ",'ICE Cube Communication Planning'!AB$2)))</f>
        <v>Key Company Departments
 - 1 hours Instructor-led Training
 - 1 hours E-learning</v>
      </c>
      <c r="F17" s="33"/>
      <c r="G17" s="34" t="str">
        <f>TRIM(CONCATENATE('ICE Cube Communication Planning'!C49)&amp;IF('ICE Cube Communication Planning'!Z49="","",CONCATENATE(" - ",'ICE Cube Communication Planning'!Z49," hours ",'ICE Cube Communication Planning'!Z$2,CHAR(10)))&amp;IF('ICE Cube Communication Planning'!AA49="","",CONCATENATE(" - ",'ICE Cube Communication Planning'!AA49," hours ",'ICE Cube Communication Planning'!AA$2,CHAR(10)))&amp;IF('ICE Cube Communication Planning'!AB49="","",CONCATENATE(" - ",'ICE Cube Communication Planning'!AB49," hours ",'ICE Cube Communication Planning'!AB$2)))</f>
        <v>Company Products - 6 hours Instructor-led Training
 - 2 hours E-learning</v>
      </c>
      <c r="H17" s="33"/>
      <c r="I17" s="35" t="str">
        <f>TRIM(CONCATENATE('ICE Cube Communication Planning'!C82)&amp;IF('ICE Cube Communication Planning'!Z82="","",CONCATENATE(CHAR(10)," - ",'ICE Cube Communication Planning'!Z82," hours ",'ICE Cube Communication Planning'!Z$2))&amp;IF('ICE Cube Communication Planning'!AA82="","",CONCATENATE(CHAR(10)," - ",'ICE Cube Communication Planning'!AA82," hours ",'ICE Cube Communication Planning'!AA$2))&amp;IF('ICE Cube Communication Planning'!AB82="","",CONCATENATE(CHAR(10)," - ",'ICE Cube Communication Planning'!AB82," hours ",'ICE Cube Communication Planning'!AB$2)))</f>
        <v/>
      </c>
    </row>
    <row r="18" spans="2:9">
      <c r="B18" s="88"/>
      <c r="C18" s="86"/>
      <c r="E18" s="32" t="str">
        <f>TRIM(CONCATENATE('ICE Cube Communication Planning'!C17)&amp;IF('ICE Cube Communication Planning'!Z17="","",CONCATENATE(CHAR(10)," - ",'ICE Cube Communication Planning'!Z17," hours ",'ICE Cube Communication Planning'!Z$2))&amp;IF('ICE Cube Communication Planning'!AA17="","",CONCATENATE(CHAR(10)," - ",'ICE Cube Communication Planning'!AA17," hours ",'ICE Cube Communication Planning'!AA$2))&amp;IF('ICE Cube Communication Planning'!AB17="","",CONCATENATE(CHAR(10)," - ",'ICE Cube Communication Planning'!AB17," hours ",'ICE Cube Communication Planning'!AB$2)))</f>
        <v/>
      </c>
      <c r="F18" s="33"/>
      <c r="G18" s="34" t="str">
        <f>TRIM(CONCATENATE('ICE Cube Communication Planning'!C50)&amp;IF('ICE Cube Communication Planning'!Z50="","",CONCATENATE(" - ",'ICE Cube Communication Planning'!Z50," hours ",'ICE Cube Communication Planning'!Z$2,CHAR(10)))&amp;IF('ICE Cube Communication Planning'!AA50="","",CONCATENATE(" - ",'ICE Cube Communication Planning'!AA50," hours ",'ICE Cube Communication Planning'!AA$2,CHAR(10)))&amp;IF('ICE Cube Communication Planning'!AB50="","",CONCATENATE(" - ",'ICE Cube Communication Planning'!AB50," hours ",'ICE Cube Communication Planning'!AB$2)))</f>
        <v/>
      </c>
      <c r="H18" s="33"/>
      <c r="I18" s="35" t="str">
        <f>TRIM(CONCATENATE('ICE Cube Communication Planning'!C83)&amp;IF('ICE Cube Communication Planning'!Z83="","",CONCATENATE(CHAR(10)," - ",'ICE Cube Communication Planning'!Z83," hours ",'ICE Cube Communication Planning'!Z$2))&amp;IF('ICE Cube Communication Planning'!AA83="","",CONCATENATE(CHAR(10)," - ",'ICE Cube Communication Planning'!AA83," hours ",'ICE Cube Communication Planning'!AA$2))&amp;IF('ICE Cube Communication Planning'!AB83="","",CONCATENATE(CHAR(10)," - ",'ICE Cube Communication Planning'!AB83," hours ",'ICE Cube Communication Planning'!AB$2)))</f>
        <v/>
      </c>
    </row>
    <row r="19" spans="2:9">
      <c r="B19" s="88"/>
      <c r="C19" s="86"/>
      <c r="E19" s="32" t="str">
        <f>TRIM(CONCATENATE('ICE Cube Communication Planning'!C18)&amp;IF('ICE Cube Communication Planning'!Z18="","",CONCATENATE(CHAR(10)," - ",'ICE Cube Communication Planning'!Z18," hours ",'ICE Cube Communication Planning'!Z$2))&amp;IF('ICE Cube Communication Planning'!AA18="","",CONCATENATE(CHAR(10)," - ",'ICE Cube Communication Planning'!AA18," hours ",'ICE Cube Communication Planning'!AA$2))&amp;IF('ICE Cube Communication Planning'!AB18="","",CONCATENATE(CHAR(10)," - ",'ICE Cube Communication Planning'!AB18," hours ",'ICE Cube Communication Planning'!AB$2)))</f>
        <v/>
      </c>
      <c r="F19" s="33"/>
      <c r="G19" s="34" t="str">
        <f>TRIM(CONCATENATE('ICE Cube Communication Planning'!C51)&amp;IF('ICE Cube Communication Planning'!Z51="","",CONCATENATE(" - ",'ICE Cube Communication Planning'!Z51," hours ",'ICE Cube Communication Planning'!Z$2,CHAR(10)))&amp;IF('ICE Cube Communication Planning'!AA51="","",CONCATENATE(" - ",'ICE Cube Communication Planning'!AA51," hours ",'ICE Cube Communication Planning'!AA$2,CHAR(10)))&amp;IF('ICE Cube Communication Planning'!AB51="","",CONCATENATE(" - ",'ICE Cube Communication Planning'!AB51," hours ",'ICE Cube Communication Planning'!AB$2)))</f>
        <v/>
      </c>
      <c r="H19" s="33"/>
      <c r="I19" s="35" t="str">
        <f>TRIM(CONCATENATE('ICE Cube Communication Planning'!C84)&amp;IF('ICE Cube Communication Planning'!Z84="","",CONCATENATE(CHAR(10)," - ",'ICE Cube Communication Planning'!Z84," hours ",'ICE Cube Communication Planning'!Z$2))&amp;IF('ICE Cube Communication Planning'!AA84="","",CONCATENATE(CHAR(10)," - ",'ICE Cube Communication Planning'!AA84," hours ",'ICE Cube Communication Planning'!AA$2))&amp;IF('ICE Cube Communication Planning'!AB84="","",CONCATENATE(CHAR(10)," - ",'ICE Cube Communication Planning'!AB84," hours ",'ICE Cube Communication Planning'!AB$2)))</f>
        <v/>
      </c>
    </row>
    <row r="20" spans="2:9">
      <c r="B20" s="88"/>
      <c r="C20" s="86"/>
      <c r="E20" s="32" t="str">
        <f>TRIM(CONCATENATE('ICE Cube Communication Planning'!C19)&amp;IF('ICE Cube Communication Planning'!Z19="","",CONCATENATE(CHAR(10)," - ",'ICE Cube Communication Planning'!Z19," hours ",'ICE Cube Communication Planning'!Z$2))&amp;IF('ICE Cube Communication Planning'!AA19="","",CONCATENATE(CHAR(10)," - ",'ICE Cube Communication Planning'!AA19," hours ",'ICE Cube Communication Planning'!AA$2))&amp;IF('ICE Cube Communication Planning'!AB19="","",CONCATENATE(CHAR(10)," - ",'ICE Cube Communication Planning'!AB19," hours ",'ICE Cube Communication Planning'!AB$2)))</f>
        <v/>
      </c>
      <c r="F20" s="33"/>
      <c r="G20" s="34" t="str">
        <f>TRIM(CONCATENATE('ICE Cube Communication Planning'!C52)&amp;IF('ICE Cube Communication Planning'!Z52="","",CONCATENATE(" - ",'ICE Cube Communication Planning'!Z52," hours ",'ICE Cube Communication Planning'!Z$2,CHAR(10)))&amp;IF('ICE Cube Communication Planning'!AA52="","",CONCATENATE(" - ",'ICE Cube Communication Planning'!AA52," hours ",'ICE Cube Communication Planning'!AA$2,CHAR(10)))&amp;IF('ICE Cube Communication Planning'!AB52="","",CONCATENATE(" - ",'ICE Cube Communication Planning'!AB52," hours ",'ICE Cube Communication Planning'!AB$2)))</f>
        <v/>
      </c>
      <c r="H20" s="33"/>
      <c r="I20" s="35" t="str">
        <f>TRIM(CONCATENATE('ICE Cube Communication Planning'!C85)&amp;IF('ICE Cube Communication Planning'!Z85="","",CONCATENATE(CHAR(10)," - ",'ICE Cube Communication Planning'!Z85," hours ",'ICE Cube Communication Planning'!Z$2))&amp;IF('ICE Cube Communication Planning'!AA85="","",CONCATENATE(CHAR(10)," - ",'ICE Cube Communication Planning'!AA85," hours ",'ICE Cube Communication Planning'!AA$2))&amp;IF('ICE Cube Communication Planning'!AB85="","",CONCATENATE(CHAR(10)," - ",'ICE Cube Communication Planning'!AB85," hours ",'ICE Cube Communication Planning'!AB$2)))</f>
        <v/>
      </c>
    </row>
    <row r="21" spans="2:9">
      <c r="B21" s="88"/>
      <c r="C21" s="86"/>
      <c r="E21" s="32" t="str">
        <f>TRIM(CONCATENATE('ICE Cube Communication Planning'!C20)&amp;IF('ICE Cube Communication Planning'!Z20="","",CONCATENATE(CHAR(10)," - ",'ICE Cube Communication Planning'!Z20," hours ",'ICE Cube Communication Planning'!Z$2))&amp;IF('ICE Cube Communication Planning'!AA20="","",CONCATENATE(CHAR(10)," - ",'ICE Cube Communication Planning'!AA20," hours ",'ICE Cube Communication Planning'!AA$2))&amp;IF('ICE Cube Communication Planning'!AB20="","",CONCATENATE(CHAR(10)," - ",'ICE Cube Communication Planning'!AB20," hours ",'ICE Cube Communication Planning'!AB$2)))</f>
        <v/>
      </c>
      <c r="F21" s="33"/>
      <c r="G21" s="34" t="str">
        <f>TRIM(CONCATENATE('ICE Cube Communication Planning'!C53)&amp;IF('ICE Cube Communication Planning'!Z53="","",CONCATENATE(" - ",'ICE Cube Communication Planning'!Z53," hours ",'ICE Cube Communication Planning'!Z$2,CHAR(10)))&amp;IF('ICE Cube Communication Planning'!AA53="","",CONCATENATE(" - ",'ICE Cube Communication Planning'!AA53," hours ",'ICE Cube Communication Planning'!AA$2,CHAR(10)))&amp;IF('ICE Cube Communication Planning'!AB53="","",CONCATENATE(" - ",'ICE Cube Communication Planning'!AB53," hours ",'ICE Cube Communication Planning'!AB$2)))</f>
        <v/>
      </c>
      <c r="H21" s="33"/>
      <c r="I21" s="35" t="str">
        <f>TRIM(CONCATENATE('ICE Cube Communication Planning'!C86)&amp;IF('ICE Cube Communication Planning'!Z86="","",CONCATENATE(CHAR(10)," - ",'ICE Cube Communication Planning'!Z86," hours ",'ICE Cube Communication Planning'!Z$2))&amp;IF('ICE Cube Communication Planning'!AA86="","",CONCATENATE(CHAR(10)," - ",'ICE Cube Communication Planning'!AA86," hours ",'ICE Cube Communication Planning'!AA$2))&amp;IF('ICE Cube Communication Planning'!AB86="","",CONCATENATE(CHAR(10)," - ",'ICE Cube Communication Planning'!AB86," hours ",'ICE Cube Communication Planning'!AB$2)))</f>
        <v/>
      </c>
    </row>
    <row r="22" spans="2:9">
      <c r="B22" s="88"/>
      <c r="C22" s="86"/>
      <c r="E22" s="32" t="str">
        <f>TRIM(CONCATENATE('ICE Cube Communication Planning'!C21)&amp;IF('ICE Cube Communication Planning'!Z21="","",CONCATENATE(CHAR(10)," - ",'ICE Cube Communication Planning'!Z21," hours ",'ICE Cube Communication Planning'!Z$2))&amp;IF('ICE Cube Communication Planning'!AA21="","",CONCATENATE(CHAR(10)," - ",'ICE Cube Communication Planning'!AA21," hours ",'ICE Cube Communication Planning'!AA$2))&amp;IF('ICE Cube Communication Planning'!AB21="","",CONCATENATE(CHAR(10)," - ",'ICE Cube Communication Planning'!AB21," hours ",'ICE Cube Communication Planning'!AB$2)))</f>
        <v/>
      </c>
      <c r="F22" s="33"/>
      <c r="G22" s="34" t="str">
        <f>TRIM(CONCATENATE('ICE Cube Communication Planning'!C54)&amp;IF('ICE Cube Communication Planning'!Z54="","",CONCATENATE(" - ",'ICE Cube Communication Planning'!Z54," hours ",'ICE Cube Communication Planning'!Z$2,CHAR(10)))&amp;IF('ICE Cube Communication Planning'!AA54="","",CONCATENATE(" - ",'ICE Cube Communication Planning'!AA54," hours ",'ICE Cube Communication Planning'!AA$2,CHAR(10)))&amp;IF('ICE Cube Communication Planning'!AB54="","",CONCATENATE(" - ",'ICE Cube Communication Planning'!AB54," hours ",'ICE Cube Communication Planning'!AB$2)))</f>
        <v/>
      </c>
      <c r="H22" s="33"/>
      <c r="I22" s="35" t="str">
        <f>TRIM(CONCATENATE('ICE Cube Communication Planning'!C87)&amp;IF('ICE Cube Communication Planning'!Z87="","",CONCATENATE(CHAR(10)," - ",'ICE Cube Communication Planning'!Z87," hours ",'ICE Cube Communication Planning'!Z$2))&amp;IF('ICE Cube Communication Planning'!AA87="","",CONCATENATE(CHAR(10)," - ",'ICE Cube Communication Planning'!AA87," hours ",'ICE Cube Communication Planning'!AA$2))&amp;IF('ICE Cube Communication Planning'!AB87="","",CONCATENATE(CHAR(10)," - ",'ICE Cube Communication Planning'!AB87," hours ",'ICE Cube Communication Planning'!AB$2)))</f>
        <v/>
      </c>
    </row>
    <row r="23" spans="2:9">
      <c r="B23" s="88"/>
      <c r="C23" s="86"/>
      <c r="E23" s="32" t="str">
        <f>TRIM(CONCATENATE('ICE Cube Communication Planning'!C22)&amp;IF('ICE Cube Communication Planning'!Z22="","",CONCATENATE(CHAR(10)," - ",'ICE Cube Communication Planning'!Z22," hours ",'ICE Cube Communication Planning'!Z$2))&amp;IF('ICE Cube Communication Planning'!AA22="","",CONCATENATE(CHAR(10)," - ",'ICE Cube Communication Planning'!AA22," hours ",'ICE Cube Communication Planning'!AA$2))&amp;IF('ICE Cube Communication Planning'!AB22="","",CONCATENATE(CHAR(10)," - ",'ICE Cube Communication Planning'!AB22," hours ",'ICE Cube Communication Planning'!AB$2)))</f>
        <v/>
      </c>
      <c r="F23" s="33"/>
      <c r="G23" s="34" t="str">
        <f>TRIM(CONCATENATE('ICE Cube Communication Planning'!C55)&amp;IF('ICE Cube Communication Planning'!Z55="","",CONCATENATE(" - ",'ICE Cube Communication Planning'!Z55," hours ",'ICE Cube Communication Planning'!Z$2,CHAR(10)))&amp;IF('ICE Cube Communication Planning'!AA55="","",CONCATENATE(" - ",'ICE Cube Communication Planning'!AA55," hours ",'ICE Cube Communication Planning'!AA$2,CHAR(10)))&amp;IF('ICE Cube Communication Planning'!AB55="","",CONCATENATE(" - ",'ICE Cube Communication Planning'!AB55," hours ",'ICE Cube Communication Planning'!AB$2)))</f>
        <v/>
      </c>
      <c r="H23" s="33"/>
      <c r="I23" s="35" t="str">
        <f>TRIM(CONCATENATE('ICE Cube Communication Planning'!C88)&amp;IF('ICE Cube Communication Planning'!Z88="","",CONCATENATE(CHAR(10)," - ",'ICE Cube Communication Planning'!Z88," hours ",'ICE Cube Communication Planning'!Z$2))&amp;IF('ICE Cube Communication Planning'!AA88="","",CONCATENATE(CHAR(10)," - ",'ICE Cube Communication Planning'!AA88," hours ",'ICE Cube Communication Planning'!AA$2))&amp;IF('ICE Cube Communication Planning'!AB88="","",CONCATENATE(CHAR(10)," - ",'ICE Cube Communication Planning'!AB88," hours ",'ICE Cube Communication Planning'!AB$2)))</f>
        <v/>
      </c>
    </row>
    <row r="24" spans="2:9">
      <c r="B24" s="88"/>
      <c r="C24" s="86"/>
      <c r="E24" s="32" t="str">
        <f>TRIM(CONCATENATE('ICE Cube Communication Planning'!C23)&amp;IF('ICE Cube Communication Planning'!Z23="","",CONCATENATE(CHAR(10)," - ",'ICE Cube Communication Planning'!Z23," hours ",'ICE Cube Communication Planning'!Z$2))&amp;IF('ICE Cube Communication Planning'!AA23="","",CONCATENATE(CHAR(10)," - ",'ICE Cube Communication Planning'!AA23," hours ",'ICE Cube Communication Planning'!AA$2))&amp;IF('ICE Cube Communication Planning'!AB23="","",CONCATENATE(CHAR(10)," - ",'ICE Cube Communication Planning'!AB23," hours ",'ICE Cube Communication Planning'!AB$2)))</f>
        <v/>
      </c>
      <c r="F24" s="33"/>
      <c r="G24" s="34" t="str">
        <f>TRIM(CONCATENATE('ICE Cube Communication Planning'!C56)&amp;IF('ICE Cube Communication Planning'!Z56="","",CONCATENATE(" - ",'ICE Cube Communication Planning'!Z56," hours ",'ICE Cube Communication Planning'!Z$2,CHAR(10)))&amp;IF('ICE Cube Communication Planning'!AA56="","",CONCATENATE(" - ",'ICE Cube Communication Planning'!AA56," hours ",'ICE Cube Communication Planning'!AA$2,CHAR(10)))&amp;IF('ICE Cube Communication Planning'!AB56="","",CONCATENATE(" - ",'ICE Cube Communication Planning'!AB56," hours ",'ICE Cube Communication Planning'!AB$2)))</f>
        <v/>
      </c>
      <c r="H24" s="33"/>
      <c r="I24" s="35" t="str">
        <f>TRIM(CONCATENATE('ICE Cube Communication Planning'!C89)&amp;IF('ICE Cube Communication Planning'!Z89="","",CONCATENATE(CHAR(10)," - ",'ICE Cube Communication Planning'!Z89," hours ",'ICE Cube Communication Planning'!Z$2))&amp;IF('ICE Cube Communication Planning'!AA89="","",CONCATENATE(CHAR(10)," - ",'ICE Cube Communication Planning'!AA89," hours ",'ICE Cube Communication Planning'!AA$2))&amp;IF('ICE Cube Communication Planning'!AB89="","",CONCATENATE(CHAR(10)," - ",'ICE Cube Communication Planning'!AB89," hours ",'ICE Cube Communication Planning'!AB$2)))</f>
        <v/>
      </c>
    </row>
    <row r="25" spans="2:9">
      <c r="B25" s="88"/>
      <c r="C25" s="86"/>
      <c r="E25" s="32" t="str">
        <f>TRIM(CONCATENATE('ICE Cube Communication Planning'!C24)&amp;IF('ICE Cube Communication Planning'!Z24="","",CONCATENATE(CHAR(10)," - ",'ICE Cube Communication Planning'!Z24," hours ",'ICE Cube Communication Planning'!Z$2))&amp;IF('ICE Cube Communication Planning'!AA24="","",CONCATENATE(CHAR(10)," - ",'ICE Cube Communication Planning'!AA24," hours ",'ICE Cube Communication Planning'!AA$2))&amp;IF('ICE Cube Communication Planning'!AB24="","",CONCATENATE(CHAR(10)," - ",'ICE Cube Communication Planning'!AB24," hours ",'ICE Cube Communication Planning'!AB$2)))</f>
        <v/>
      </c>
      <c r="F25" s="33"/>
      <c r="G25" s="34" t="str">
        <f>TRIM(CONCATENATE('ICE Cube Communication Planning'!C57)&amp;IF('ICE Cube Communication Planning'!Z57="","",CONCATENATE(" - ",'ICE Cube Communication Planning'!Z57," hours ",'ICE Cube Communication Planning'!Z$2,CHAR(10)))&amp;IF('ICE Cube Communication Planning'!AA57="","",CONCATENATE(" - ",'ICE Cube Communication Planning'!AA57," hours ",'ICE Cube Communication Planning'!AA$2,CHAR(10)))&amp;IF('ICE Cube Communication Planning'!AB57="","",CONCATENATE(" - ",'ICE Cube Communication Planning'!AB57," hours ",'ICE Cube Communication Planning'!AB$2)))</f>
        <v/>
      </c>
      <c r="H25" s="33"/>
      <c r="I25" s="35" t="str">
        <f>TRIM(CONCATENATE('ICE Cube Communication Planning'!C90)&amp;IF('ICE Cube Communication Planning'!Z90="","",CONCATENATE(CHAR(10)," - ",'ICE Cube Communication Planning'!Z90," hours ",'ICE Cube Communication Planning'!Z$2))&amp;IF('ICE Cube Communication Planning'!AA90="","",CONCATENATE(CHAR(10)," - ",'ICE Cube Communication Planning'!AA90," hours ",'ICE Cube Communication Planning'!AA$2))&amp;IF('ICE Cube Communication Planning'!AB90="","",CONCATENATE(CHAR(10)," - ",'ICE Cube Communication Planning'!AB90," hours ",'ICE Cube Communication Planning'!AB$2)))</f>
        <v/>
      </c>
    </row>
    <row r="26" spans="2:9">
      <c r="B26" s="88"/>
      <c r="C26" s="6"/>
      <c r="E26" s="33"/>
      <c r="F26" s="33"/>
      <c r="G26" s="33"/>
      <c r="H26" s="33"/>
      <c r="I26" s="33"/>
    </row>
    <row r="27" spans="2:9" ht="57">
      <c r="B27" s="88"/>
      <c r="C27" s="87" t="s">
        <v>28</v>
      </c>
      <c r="E27" s="32" t="str">
        <f>TRIM(CONCATENATE('ICE Cube Communication Planning'!C26)&amp;IF('ICE Cube Communication Planning'!Z26="","",CONCATENATE(CHAR(10)," - ",'ICE Cube Communication Planning'!Z26," hours ",'ICE Cube Communication Planning'!Z$2))&amp;IF('ICE Cube Communication Planning'!AA26="","",CONCATENATE(CHAR(10)," - ",'ICE Cube Communication Planning'!AA26," hours ",'ICE Cube Communication Planning'!AA$2))&amp;IF('ICE Cube Communication Planning'!AB26="","",CONCATENATE(CHAR(10)," - ",'ICE Cube Communication Planning'!AB26," hours ",'ICE Cube Communication Planning'!AB$2)))</f>
        <v>Employee Information
 - 1 hours Instructor-led Training
 - 0 hours E-learning</v>
      </c>
      <c r="F27" s="33"/>
      <c r="G27" s="34" t="str">
        <f>TRIM(CONCATENATE('ICE Cube Communication Planning'!C59)&amp;IF('ICE Cube Communication Planning'!Z59="","",CONCATENATE(" - ",'ICE Cube Communication Planning'!Z59," hours ",'ICE Cube Communication Planning'!Z$2,CHAR(10)))&amp;IF('ICE Cube Communication Planning'!AA59="","",CONCATENATE(" - ",'ICE Cube Communication Planning'!AA59," hours ",'ICE Cube Communication Planning'!AA$2,CHAR(10)))&amp;IF('ICE Cube Communication Planning'!AB59="","",CONCATENATE(" - ",'ICE Cube Communication Planning'!AB59," hours ",'ICE Cube Communication Planning'!AB$2)))</f>
        <v>Job Role and Description - 3 hours Instructor-led Training
 - 1 hours E-learning</v>
      </c>
      <c r="H27" s="33"/>
      <c r="I27" s="35" t="str">
        <f>TRIM(CONCATENATE('ICE Cube Communication Planning'!C92)&amp;IF('ICE Cube Communication Planning'!Z92="","",CONCATENATE(CHAR(10)," - ",'ICE Cube Communication Planning'!Z92," hours ",'ICE Cube Communication Planning'!Z$2))&amp;IF('ICE Cube Communication Planning'!AA92="","",CONCATENATE(CHAR(10)," - ",'ICE Cube Communication Planning'!AA92," hours ",'ICE Cube Communication Planning'!AA$2))&amp;IF('ICE Cube Communication Planning'!AB92="","",CONCATENATE(CHAR(10)," - ",'ICE Cube Communication Planning'!AB92," hours ",'ICE Cube Communication Planning'!AB$2)))</f>
        <v>KPIs and KRAs
 - 3 hours Instructor-led Training
 - 4 hours Coaching
 - 1 hours E-learning</v>
      </c>
    </row>
    <row r="28" spans="2:9" ht="42.75">
      <c r="B28" s="88"/>
      <c r="C28" s="87"/>
      <c r="E28" s="32" t="str">
        <f>TRIM(CONCATENATE('ICE Cube Communication Planning'!C27)&amp;IF('ICE Cube Communication Planning'!Z27="","",CONCATENATE(CHAR(10)," - ",'ICE Cube Communication Planning'!Z27," hours ",'ICE Cube Communication Planning'!Z$2))&amp;IF('ICE Cube Communication Planning'!AA27="","",CONCATENATE(CHAR(10)," - ",'ICE Cube Communication Planning'!AA27," hours ",'ICE Cube Communication Planning'!AA$2))&amp;IF('ICE Cube Communication Planning'!AB27="","",CONCATENATE(CHAR(10)," - ",'ICE Cube Communication Planning'!AB27," hours ",'ICE Cube Communication Planning'!AB$2)))</f>
        <v>Team Introductions
 - 2 hours Instructor-led Training
 - 1 hours E-learning</v>
      </c>
      <c r="F28" s="33"/>
      <c r="G28" s="34" t="str">
        <f>TRIM(CONCATENATE('ICE Cube Communication Planning'!C60)&amp;IF('ICE Cube Communication Planning'!Z60="","",CONCATENATE(" - ",'ICE Cube Communication Planning'!Z60," hours ",'ICE Cube Communication Planning'!Z$2,CHAR(10)))&amp;IF('ICE Cube Communication Planning'!AA60="","",CONCATENATE(" - ",'ICE Cube Communication Planning'!AA60," hours ",'ICE Cube Communication Planning'!AA$2,CHAR(10)))&amp;IF('ICE Cube Communication Planning'!AB60="","",CONCATENATE(" - ",'ICE Cube Communication Planning'!AB60," hours ",'ICE Cube Communication Planning'!AB$2)))</f>
        <v>Attendance and Leave Process - 1 hours Instructor-led Training
 - 0 hours E-learning</v>
      </c>
      <c r="H28" s="33"/>
      <c r="I28" s="35" t="str">
        <f>TRIM(CONCATENATE('ICE Cube Communication Planning'!C93)&amp;IF('ICE Cube Communication Planning'!Z93="","",CONCATENATE(CHAR(10)," - ",'ICE Cube Communication Planning'!Z93," hours ",'ICE Cube Communication Planning'!Z$2))&amp;IF('ICE Cube Communication Planning'!AA93="","",CONCATENATE(CHAR(10)," - ",'ICE Cube Communication Planning'!AA93," hours ",'ICE Cube Communication Planning'!AA$2))&amp;IF('ICE Cube Communication Planning'!AB93="","",CONCATENATE(CHAR(10)," - ",'ICE Cube Communication Planning'!AB93," hours ",'ICE Cube Communication Planning'!AB$2)))</f>
        <v/>
      </c>
    </row>
    <row r="29" spans="2:9">
      <c r="B29" s="88"/>
      <c r="C29" s="87"/>
      <c r="E29" s="32" t="str">
        <f>TRIM(CONCATENATE('ICE Cube Communication Planning'!C28)&amp;IF('ICE Cube Communication Planning'!Z28="","",CONCATENATE(CHAR(10)," - ",'ICE Cube Communication Planning'!Z28," hours ",'ICE Cube Communication Planning'!Z$2))&amp;IF('ICE Cube Communication Planning'!AA28="","",CONCATENATE(CHAR(10)," - ",'ICE Cube Communication Planning'!AA28," hours ",'ICE Cube Communication Planning'!AA$2))&amp;IF('ICE Cube Communication Planning'!AB28="","",CONCATENATE(CHAR(10)," - ",'ICE Cube Communication Planning'!AB28," hours ",'ICE Cube Communication Planning'!AB$2)))</f>
        <v/>
      </c>
      <c r="F29" s="33"/>
      <c r="G29" s="34" t="str">
        <f>TRIM(CONCATENATE('ICE Cube Communication Planning'!C61)&amp;IF('ICE Cube Communication Planning'!Z61="","",CONCATENATE(" - ",'ICE Cube Communication Planning'!Z61," hours ",'ICE Cube Communication Planning'!Z$2,CHAR(10)))&amp;IF('ICE Cube Communication Planning'!AA61="","",CONCATENATE(" - ",'ICE Cube Communication Planning'!AA61," hours ",'ICE Cube Communication Planning'!AA$2,CHAR(10)))&amp;IF('ICE Cube Communication Planning'!AB61="","",CONCATENATE(" - ",'ICE Cube Communication Planning'!AB61," hours ",'ICE Cube Communication Planning'!AB$2)))</f>
        <v/>
      </c>
      <c r="H29" s="33"/>
      <c r="I29" s="35" t="str">
        <f>TRIM(CONCATENATE('ICE Cube Communication Planning'!C94)&amp;IF('ICE Cube Communication Planning'!Z94="","",CONCATENATE(CHAR(10)," - ",'ICE Cube Communication Planning'!Z94," hours ",'ICE Cube Communication Planning'!Z$2))&amp;IF('ICE Cube Communication Planning'!AA94="","",CONCATENATE(CHAR(10)," - ",'ICE Cube Communication Planning'!AA94," hours ",'ICE Cube Communication Planning'!AA$2))&amp;IF('ICE Cube Communication Planning'!AB94="","",CONCATENATE(CHAR(10)," - ",'ICE Cube Communication Planning'!AB94," hours ",'ICE Cube Communication Planning'!AB$2)))</f>
        <v/>
      </c>
    </row>
    <row r="30" spans="2:9">
      <c r="B30" s="88"/>
      <c r="C30" s="87"/>
      <c r="E30" s="32" t="str">
        <f>TRIM(CONCATENATE('ICE Cube Communication Planning'!C29)&amp;IF('ICE Cube Communication Planning'!Z29="","",CONCATENATE(CHAR(10)," - ",'ICE Cube Communication Planning'!Z29," hours ",'ICE Cube Communication Planning'!Z$2))&amp;IF('ICE Cube Communication Planning'!AA29="","",CONCATENATE(CHAR(10)," - ",'ICE Cube Communication Planning'!AA29," hours ",'ICE Cube Communication Planning'!AA$2))&amp;IF('ICE Cube Communication Planning'!AB29="","",CONCATENATE(CHAR(10)," - ",'ICE Cube Communication Planning'!AB29," hours ",'ICE Cube Communication Planning'!AB$2)))</f>
        <v/>
      </c>
      <c r="F30" s="33"/>
      <c r="G30" s="34" t="str">
        <f>TRIM(CONCATENATE('ICE Cube Communication Planning'!C62)&amp;IF('ICE Cube Communication Planning'!Z62="","",CONCATENATE(" - ",'ICE Cube Communication Planning'!Z62," hours ",'ICE Cube Communication Planning'!Z$2,CHAR(10)))&amp;IF('ICE Cube Communication Planning'!AA62="","",CONCATENATE(" - ",'ICE Cube Communication Planning'!AA62," hours ",'ICE Cube Communication Planning'!AA$2,CHAR(10)))&amp;IF('ICE Cube Communication Planning'!AB62="","",CONCATENATE(" - ",'ICE Cube Communication Planning'!AB62," hours ",'ICE Cube Communication Planning'!AB$2)))</f>
        <v/>
      </c>
      <c r="H30" s="33"/>
      <c r="I30" s="35" t="str">
        <f>TRIM(CONCATENATE('ICE Cube Communication Planning'!C95)&amp;IF('ICE Cube Communication Planning'!Z95="","",CONCATENATE(CHAR(10)," - ",'ICE Cube Communication Planning'!Z95," hours ",'ICE Cube Communication Planning'!Z$2))&amp;IF('ICE Cube Communication Planning'!AA95="","",CONCATENATE(CHAR(10)," - ",'ICE Cube Communication Planning'!AA95," hours ",'ICE Cube Communication Planning'!AA$2))&amp;IF('ICE Cube Communication Planning'!AB95="","",CONCATENATE(CHAR(10)," - ",'ICE Cube Communication Planning'!AB95," hours ",'ICE Cube Communication Planning'!AB$2)))</f>
        <v/>
      </c>
    </row>
    <row r="31" spans="2:9">
      <c r="B31" s="88"/>
      <c r="C31" s="87"/>
      <c r="E31" s="32" t="str">
        <f>TRIM(CONCATENATE('ICE Cube Communication Planning'!C30)&amp;IF('ICE Cube Communication Planning'!Z30="","",CONCATENATE(CHAR(10)," - ",'ICE Cube Communication Planning'!Z30," hours ",'ICE Cube Communication Planning'!Z$2))&amp;IF('ICE Cube Communication Planning'!AA30="","",CONCATENATE(CHAR(10)," - ",'ICE Cube Communication Planning'!AA30," hours ",'ICE Cube Communication Planning'!AA$2))&amp;IF('ICE Cube Communication Planning'!AB30="","",CONCATENATE(CHAR(10)," - ",'ICE Cube Communication Planning'!AB30," hours ",'ICE Cube Communication Planning'!AB$2)))</f>
        <v/>
      </c>
      <c r="F31" s="33"/>
      <c r="G31" s="34" t="str">
        <f>TRIM(CONCATENATE('ICE Cube Communication Planning'!C63)&amp;IF('ICE Cube Communication Planning'!Z63="","",CONCATENATE(" - ",'ICE Cube Communication Planning'!Z63," hours ",'ICE Cube Communication Planning'!Z$2,CHAR(10)))&amp;IF('ICE Cube Communication Planning'!AA63="","",CONCATENATE(" - ",'ICE Cube Communication Planning'!AA63," hours ",'ICE Cube Communication Planning'!AA$2,CHAR(10)))&amp;IF('ICE Cube Communication Planning'!AB63="","",CONCATENATE(" - ",'ICE Cube Communication Planning'!AB63," hours ",'ICE Cube Communication Planning'!AB$2)))</f>
        <v/>
      </c>
      <c r="H31" s="33"/>
      <c r="I31" s="35" t="str">
        <f>TRIM(CONCATENATE('ICE Cube Communication Planning'!C96)&amp;IF('ICE Cube Communication Planning'!Z96="","",CONCATENATE(CHAR(10)," - ",'ICE Cube Communication Planning'!Z96," hours ",'ICE Cube Communication Planning'!Z$2))&amp;IF('ICE Cube Communication Planning'!AA96="","",CONCATENATE(CHAR(10)," - ",'ICE Cube Communication Planning'!AA96," hours ",'ICE Cube Communication Planning'!AA$2))&amp;IF('ICE Cube Communication Planning'!AB96="","",CONCATENATE(CHAR(10)," - ",'ICE Cube Communication Planning'!AB96," hours ",'ICE Cube Communication Planning'!AB$2)))</f>
        <v/>
      </c>
    </row>
    <row r="32" spans="2:9">
      <c r="B32" s="88"/>
      <c r="C32" s="87"/>
      <c r="E32" s="32" t="str">
        <f>TRIM(CONCATENATE('ICE Cube Communication Planning'!C31)&amp;IF('ICE Cube Communication Planning'!Z31="","",CONCATENATE(CHAR(10)," - ",'ICE Cube Communication Planning'!Z31," hours ",'ICE Cube Communication Planning'!Z$2))&amp;IF('ICE Cube Communication Planning'!AA31="","",CONCATENATE(CHAR(10)," - ",'ICE Cube Communication Planning'!AA31," hours ",'ICE Cube Communication Planning'!AA$2))&amp;IF('ICE Cube Communication Planning'!AB31="","",CONCATENATE(CHAR(10)," - ",'ICE Cube Communication Planning'!AB31," hours ",'ICE Cube Communication Planning'!AB$2)))</f>
        <v/>
      </c>
      <c r="F32" s="33"/>
      <c r="G32" s="34" t="str">
        <f>TRIM(CONCATENATE('ICE Cube Communication Planning'!C64)&amp;IF('ICE Cube Communication Planning'!Z64="","",CONCATENATE(" - ",'ICE Cube Communication Planning'!Z64," hours ",'ICE Cube Communication Planning'!Z$2,CHAR(10)))&amp;IF('ICE Cube Communication Planning'!AA64="","",CONCATENATE(" - ",'ICE Cube Communication Planning'!AA64," hours ",'ICE Cube Communication Planning'!AA$2,CHAR(10)))&amp;IF('ICE Cube Communication Planning'!AB64="","",CONCATENATE(" - ",'ICE Cube Communication Planning'!AB64," hours ",'ICE Cube Communication Planning'!AB$2)))</f>
        <v/>
      </c>
      <c r="H32" s="33"/>
      <c r="I32" s="35" t="str">
        <f>TRIM(CONCATENATE('ICE Cube Communication Planning'!C97)&amp;IF('ICE Cube Communication Planning'!Z97="","",CONCATENATE(CHAR(10)," - ",'ICE Cube Communication Planning'!Z97," hours ",'ICE Cube Communication Planning'!Z$2))&amp;IF('ICE Cube Communication Planning'!AA97="","",CONCATENATE(CHAR(10)," - ",'ICE Cube Communication Planning'!AA97," hours ",'ICE Cube Communication Planning'!AA$2))&amp;IF('ICE Cube Communication Planning'!AB97="","",CONCATENATE(CHAR(10)," - ",'ICE Cube Communication Planning'!AB97," hours ",'ICE Cube Communication Planning'!AB$2)))</f>
        <v/>
      </c>
    </row>
    <row r="33" spans="2:9">
      <c r="B33" s="88"/>
      <c r="C33" s="87"/>
      <c r="E33" s="32" t="str">
        <f>TRIM(CONCATENATE('ICE Cube Communication Planning'!C32)&amp;IF('ICE Cube Communication Planning'!Z32="","",CONCATENATE(CHAR(10)," - ",'ICE Cube Communication Planning'!Z32," hours ",'ICE Cube Communication Planning'!Z$2))&amp;IF('ICE Cube Communication Planning'!AA32="","",CONCATENATE(CHAR(10)," - ",'ICE Cube Communication Planning'!AA32," hours ",'ICE Cube Communication Planning'!AA$2))&amp;IF('ICE Cube Communication Planning'!AB32="","",CONCATENATE(CHAR(10)," - ",'ICE Cube Communication Planning'!AB32," hours ",'ICE Cube Communication Planning'!AB$2)))</f>
        <v/>
      </c>
      <c r="F33" s="33"/>
      <c r="G33" s="34" t="str">
        <f>TRIM(CONCATENATE('ICE Cube Communication Planning'!C65)&amp;IF('ICE Cube Communication Planning'!Z65="","",CONCATENATE(" - ",'ICE Cube Communication Planning'!Z65," hours ",'ICE Cube Communication Planning'!Z$2,CHAR(10)))&amp;IF('ICE Cube Communication Planning'!AA65="","",CONCATENATE(" - ",'ICE Cube Communication Planning'!AA65," hours ",'ICE Cube Communication Planning'!AA$2,CHAR(10)))&amp;IF('ICE Cube Communication Planning'!AB65="","",CONCATENATE(" - ",'ICE Cube Communication Planning'!AB65," hours ",'ICE Cube Communication Planning'!AB$2)))</f>
        <v/>
      </c>
      <c r="H33" s="33"/>
      <c r="I33" s="35" t="str">
        <f>TRIM(CONCATENATE('ICE Cube Communication Planning'!C98)&amp;IF('ICE Cube Communication Planning'!Z98="","",CONCATENATE(CHAR(10)," - ",'ICE Cube Communication Planning'!Z98," hours ",'ICE Cube Communication Planning'!Z$2))&amp;IF('ICE Cube Communication Planning'!AA98="","",CONCATENATE(CHAR(10)," - ",'ICE Cube Communication Planning'!AA98," hours ",'ICE Cube Communication Planning'!AA$2))&amp;IF('ICE Cube Communication Planning'!AB98="","",CONCATENATE(CHAR(10)," - ",'ICE Cube Communication Planning'!AB98," hours ",'ICE Cube Communication Planning'!AB$2)))</f>
        <v/>
      </c>
    </row>
    <row r="34" spans="2:9">
      <c r="B34" s="88"/>
      <c r="C34" s="87"/>
      <c r="E34" s="32" t="str">
        <f>TRIM(CONCATENATE('ICE Cube Communication Planning'!C33)&amp;IF('ICE Cube Communication Planning'!Z33="","",CONCATENATE(CHAR(10)," - ",'ICE Cube Communication Planning'!Z33," hours ",'ICE Cube Communication Planning'!Z$2))&amp;IF('ICE Cube Communication Planning'!AA33="","",CONCATENATE(CHAR(10)," - ",'ICE Cube Communication Planning'!AA33," hours ",'ICE Cube Communication Planning'!AA$2))&amp;IF('ICE Cube Communication Planning'!AB33="","",CONCATENATE(CHAR(10)," - ",'ICE Cube Communication Planning'!AB33," hours ",'ICE Cube Communication Planning'!AB$2)))</f>
        <v/>
      </c>
      <c r="F34" s="33"/>
      <c r="G34" s="34" t="str">
        <f>TRIM(CONCATENATE('ICE Cube Communication Planning'!C66)&amp;IF('ICE Cube Communication Planning'!Z66="","",CONCATENATE(" - ",'ICE Cube Communication Planning'!Z66," hours ",'ICE Cube Communication Planning'!Z$2,CHAR(10)))&amp;IF('ICE Cube Communication Planning'!AA66="","",CONCATENATE(" - ",'ICE Cube Communication Planning'!AA66," hours ",'ICE Cube Communication Planning'!AA$2,CHAR(10)))&amp;IF('ICE Cube Communication Planning'!AB66="","",CONCATENATE(" - ",'ICE Cube Communication Planning'!AB66," hours ",'ICE Cube Communication Planning'!AB$2)))</f>
        <v/>
      </c>
      <c r="H34" s="33"/>
      <c r="I34" s="35" t="str">
        <f>TRIM(CONCATENATE('ICE Cube Communication Planning'!C99)&amp;IF('ICE Cube Communication Planning'!Z99="","",CONCATENATE(CHAR(10)," - ",'ICE Cube Communication Planning'!Z99," hours ",'ICE Cube Communication Planning'!Z$2))&amp;IF('ICE Cube Communication Planning'!AA99="","",CONCATENATE(CHAR(10)," - ",'ICE Cube Communication Planning'!AA99," hours ",'ICE Cube Communication Planning'!AA$2))&amp;IF('ICE Cube Communication Planning'!AB99="","",CONCATENATE(CHAR(10)," - ",'ICE Cube Communication Planning'!AB99," hours ",'ICE Cube Communication Planning'!AB$2)))</f>
        <v/>
      </c>
    </row>
    <row r="35" spans="2:9">
      <c r="B35" s="88"/>
      <c r="C35" s="87"/>
      <c r="E35" s="32" t="str">
        <f>TRIM(CONCATENATE('ICE Cube Communication Planning'!C34)&amp;IF('ICE Cube Communication Planning'!Z34="","",CONCATENATE(CHAR(10)," - ",'ICE Cube Communication Planning'!Z34," hours ",'ICE Cube Communication Planning'!Z$2))&amp;IF('ICE Cube Communication Planning'!AA34="","",CONCATENATE(CHAR(10)," - ",'ICE Cube Communication Planning'!AA34," hours ",'ICE Cube Communication Planning'!AA$2))&amp;IF('ICE Cube Communication Planning'!AB34="","",CONCATENATE(CHAR(10)," - ",'ICE Cube Communication Planning'!AB34," hours ",'ICE Cube Communication Planning'!AB$2)))</f>
        <v/>
      </c>
      <c r="F35" s="33"/>
      <c r="G35" s="34" t="str">
        <f>TRIM(CONCATENATE('ICE Cube Communication Planning'!C67)&amp;IF('ICE Cube Communication Planning'!Z67="","",CONCATENATE(" - ",'ICE Cube Communication Planning'!Z67," hours ",'ICE Cube Communication Planning'!Z$2,CHAR(10)))&amp;IF('ICE Cube Communication Planning'!AA67="","",CONCATENATE(" - ",'ICE Cube Communication Planning'!AA67," hours ",'ICE Cube Communication Planning'!AA$2,CHAR(10)))&amp;IF('ICE Cube Communication Planning'!AB67="","",CONCATENATE(" - ",'ICE Cube Communication Planning'!AB67," hours ",'ICE Cube Communication Planning'!AB$2)))</f>
        <v/>
      </c>
      <c r="H35" s="33"/>
      <c r="I35" s="35" t="str">
        <f>TRIM(CONCATENATE('ICE Cube Communication Planning'!C100)&amp;IF('ICE Cube Communication Planning'!Z100="","",CONCATENATE(CHAR(10)," - ",'ICE Cube Communication Planning'!Z100," hours ",'ICE Cube Communication Planning'!Z$2))&amp;IF('ICE Cube Communication Planning'!AA100="","",CONCATENATE(CHAR(10)," - ",'ICE Cube Communication Planning'!AA100," hours ",'ICE Cube Communication Planning'!AA$2))&amp;IF('ICE Cube Communication Planning'!AB100="","",CONCATENATE(CHAR(10)," - ",'ICE Cube Communication Planning'!AB100," hours ",'ICE Cube Communication Planning'!AB$2)))</f>
        <v/>
      </c>
    </row>
    <row r="36" spans="2:9">
      <c r="B36" s="88"/>
      <c r="C36" s="87"/>
      <c r="E36" s="32" t="str">
        <f>TRIM(CONCATENATE('ICE Cube Communication Planning'!C35)&amp;IF('ICE Cube Communication Planning'!Z35="","",CONCATENATE(CHAR(10)," - ",'ICE Cube Communication Planning'!Z35," hours ",'ICE Cube Communication Planning'!Z$2))&amp;IF('ICE Cube Communication Planning'!AA35="","",CONCATENATE(CHAR(10)," - ",'ICE Cube Communication Planning'!AA35," hours ",'ICE Cube Communication Planning'!AA$2))&amp;IF('ICE Cube Communication Planning'!AB35="","",CONCATENATE(CHAR(10)," - ",'ICE Cube Communication Planning'!AB35," hours ",'ICE Cube Communication Planning'!AB$2)))</f>
        <v/>
      </c>
      <c r="F36" s="33"/>
      <c r="G36" s="34" t="str">
        <f>TRIM(CONCATENATE('ICE Cube Communication Planning'!C68)&amp;IF('ICE Cube Communication Planning'!Z68="","",CONCATENATE(" - ",'ICE Cube Communication Planning'!Z68," hours ",'ICE Cube Communication Planning'!Z$2,CHAR(10)))&amp;IF('ICE Cube Communication Planning'!AA68="","",CONCATENATE(" - ",'ICE Cube Communication Planning'!AA68," hours ",'ICE Cube Communication Planning'!AA$2,CHAR(10)))&amp;IF('ICE Cube Communication Planning'!AB68="","",CONCATENATE(" - ",'ICE Cube Communication Planning'!AB68," hours ",'ICE Cube Communication Planning'!AB$2)))</f>
        <v/>
      </c>
      <c r="H36" s="33"/>
      <c r="I36" s="35" t="str">
        <f>TRIM(CONCATENATE('ICE Cube Communication Planning'!C101)&amp;IF('ICE Cube Communication Planning'!Z101="","",CONCATENATE(CHAR(10)," - ",'ICE Cube Communication Planning'!Z101," hours ",'ICE Cube Communication Planning'!Z$2))&amp;IF('ICE Cube Communication Planning'!AA101="","",CONCATENATE(CHAR(10)," - ",'ICE Cube Communication Planning'!AA101," hours ",'ICE Cube Communication Planning'!AA$2))&amp;IF('ICE Cube Communication Planning'!AB101="","",CONCATENATE(CHAR(10)," - ",'ICE Cube Communication Planning'!AB101," hours ",'ICE Cube Communication Planning'!AB$2)))</f>
        <v/>
      </c>
    </row>
    <row r="37" spans="2:9"/>
  </sheetData>
  <mergeCells count="5">
    <mergeCell ref="E2:I2"/>
    <mergeCell ref="B5:B36"/>
    <mergeCell ref="C5:C14"/>
    <mergeCell ref="C16:C25"/>
    <mergeCell ref="C27:C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Arijit</dc:creator>
  <cp:keywords/>
  <dc:description/>
  <cp:lastModifiedBy>Vismayasen Kannolil</cp:lastModifiedBy>
  <cp:revision/>
  <dcterms:created xsi:type="dcterms:W3CDTF">2019-11-06T19:53:55Z</dcterms:created>
  <dcterms:modified xsi:type="dcterms:W3CDTF">2025-07-10T10:06:03Z</dcterms:modified>
  <cp:category/>
  <cp:contentStatus/>
</cp:coreProperties>
</file>